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2\"/>
    </mc:Choice>
  </mc:AlternateContent>
  <bookViews>
    <workbookView xWindow="0" yWindow="0" windowWidth="19200" windowHeight="731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2" l="1"/>
  <c r="N18" i="22"/>
  <c r="N17" i="22"/>
  <c r="N15" i="22"/>
  <c r="N14" i="22"/>
  <c r="A15" i="22"/>
  <c r="C15" i="22"/>
  <c r="D15" i="22"/>
  <c r="I15" i="22"/>
  <c r="L15" i="22"/>
  <c r="N19" i="10" l="1"/>
  <c r="L19" i="10" l="1"/>
  <c r="I19" i="10"/>
  <c r="N15" i="10"/>
  <c r="N14" i="10" l="1"/>
  <c r="G37" i="25" l="1"/>
  <c r="G37" i="24"/>
  <c r="G37" i="23"/>
  <c r="G37" i="22"/>
  <c r="L16" i="22" l="1"/>
  <c r="L14" i="22"/>
  <c r="E6" i="23" l="1"/>
  <c r="E6" i="22"/>
  <c r="E28" i="10" l="1"/>
  <c r="I18" i="10"/>
  <c r="I17" i="10"/>
  <c r="I16" i="10"/>
  <c r="I15" i="10"/>
  <c r="I14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I16" i="22"/>
  <c r="A17" i="22"/>
  <c r="C17" i="22"/>
  <c r="D17" i="22"/>
  <c r="L17" i="22"/>
  <c r="A18" i="22"/>
  <c r="C18" i="22"/>
  <c r="D18" i="22"/>
  <c r="L18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F28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20" i="25"/>
  <c r="J20" i="25" s="1"/>
  <c r="H20" i="25"/>
  <c r="I23" i="25"/>
  <c r="J23" i="25" s="1"/>
  <c r="H23" i="25"/>
  <c r="I25" i="25"/>
  <c r="J25" i="25" s="1"/>
  <c r="H25" i="25"/>
  <c r="I27" i="25"/>
  <c r="J27" i="25" s="1"/>
  <c r="H27" i="25"/>
  <c r="I14" i="22"/>
  <c r="I16" i="25"/>
  <c r="J16" i="25" s="1"/>
  <c r="H16" i="25"/>
  <c r="I19" i="25"/>
  <c r="J19" i="25" s="1"/>
  <c r="H19" i="25"/>
  <c r="I21" i="25"/>
  <c r="J21" i="25" s="1"/>
  <c r="H21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<sst xmlns="http://schemas.openxmlformats.org/spreadsheetml/2006/main" count="190" uniqueCount="45">
  <si>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</si>
  <si>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</si>
  <si>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</si>
  <si>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</si>
  <si>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</si>
  <si>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</si>
  <si>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</si>
  <si>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</si>
  <si>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</si>
  <si>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</si>
  <si>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</si>
  <si>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</si>
  <si>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</si>
  <si>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</si>
  <si>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</si>
  <si>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</si>
  <si>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</si>
  <si>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</si>
  <si>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</si>
  <si>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</si>
  <si>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</si>
  <si>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</si>
  <si>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</si>
  <si>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</si>
  <si>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</si>
  <si>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</si>
  <si>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</si>
  <si>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</si>
  <si>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</si>
  <si>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</si>
  <si>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</si>
  <si>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ISIC</t>
  </si>
  <si>
    <t>II</t>
  </si>
  <si>
    <t>S/E</t>
  </si>
  <si>
    <t>MTI. ANGELINA MÁRQUEZ JIMÉNEZ</t>
  </si>
  <si>
    <t xml:space="preserve">EN SISTEMAS COMPUTACIONALES </t>
  </si>
  <si>
    <t>CÓMPUTO EN LA NUBE</t>
  </si>
  <si>
    <t>804A</t>
  </si>
  <si>
    <t xml:space="preserve">TALLER DE SISTEMAS OPERATIVOS </t>
  </si>
  <si>
    <t>404A</t>
  </si>
  <si>
    <t>404B</t>
  </si>
  <si>
    <t>TÓPICOS AVANZADOS DE PROGRAMACIÓN</t>
  </si>
  <si>
    <t>ISC. LILY ALEJANDRA MEDRANO MENDOZA</t>
  </si>
  <si>
    <t>FEBRERO - JULIO 2023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</si>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</sst>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9" fillId="0" borderId="15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112" zoomScaleNormal="85" zoomScaleSheetLayoutView="100" workbookViewId="0">
      <selection activeCell="E14" sqref="E14:E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5" x14ac:dyDescent="0.35">
      <c r="A6" s="31" t="s">
        <v>2</v>
      </c>
      <c r="B6" s="31"/>
      <c r="C6" s="31"/>
      <c r="D6" s="31"/>
      <c r="E6" s="33" t="s">
        <v>35</v>
      </c>
      <c r="F6" s="34"/>
      <c r="G6" s="34"/>
      <c r="H6" s="34"/>
      <c r="I6" s="34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3" t="s">
        <v>4</v>
      </c>
      <c r="C8" s="43"/>
      <c r="D8" s="14" t="s">
        <v>5</v>
      </c>
      <c r="E8" s="5">
        <v>5</v>
      </c>
      <c r="G8" s="4" t="s">
        <v>6</v>
      </c>
      <c r="H8" s="5">
        <v>3</v>
      </c>
      <c r="I8" s="42" t="s">
        <v>7</v>
      </c>
      <c r="J8" s="42"/>
      <c r="K8" s="42"/>
      <c r="L8" s="43" t="s">
        <v>43</v>
      </c>
      <c r="M8" s="43"/>
      <c r="N8" s="43"/>
    </row>
    <row r="10" spans="1:14" ht="14.5" x14ac:dyDescent="0.35">
      <c r="A10" s="4" t="s">
        <v>8</v>
      </c>
      <c r="B10" s="4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6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5">
      <c r="A14" s="21" t="s">
        <v>36</v>
      </c>
      <c r="B14" s="22" t="s">
        <v>21</v>
      </c>
      <c r="C14" s="22" t="s">
        <v>37</v>
      </c>
      <c r="D14" s="22" t="s">
        <v>31</v>
      </c>
      <c r="E14" s="22">
        <v>10</v>
      </c>
      <c r="F14" s="22">
        <v>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28" si="1">K14/E14</f>
        <v>0</v>
      </c>
      <c r="M14" s="22">
        <v>87</v>
      </c>
      <c r="N14" s="25">
        <f>6/10</f>
        <v>0.6</v>
      </c>
    </row>
    <row r="15" spans="1:14" s="11" customFormat="1" x14ac:dyDescent="0.25">
      <c r="A15" s="21" t="s">
        <v>38</v>
      </c>
      <c r="B15" s="22" t="s">
        <v>21</v>
      </c>
      <c r="C15" s="22" t="s">
        <v>39</v>
      </c>
      <c r="D15" s="22" t="s">
        <v>31</v>
      </c>
      <c r="E15" s="22">
        <v>18</v>
      </c>
      <c r="F15" s="22">
        <v>18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91</v>
      </c>
      <c r="N15" s="28">
        <f>8/18</f>
        <v>0.44444444444444442</v>
      </c>
    </row>
    <row r="16" spans="1:14" s="11" customFormat="1" x14ac:dyDescent="0.25">
      <c r="A16" s="21" t="s">
        <v>38</v>
      </c>
      <c r="B16" s="22" t="s">
        <v>21</v>
      </c>
      <c r="C16" s="22" t="s">
        <v>40</v>
      </c>
      <c r="D16" s="22" t="s">
        <v>31</v>
      </c>
      <c r="E16" s="22">
        <v>16</v>
      </c>
      <c r="F16" s="22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9">
        <v>94</v>
      </c>
      <c r="N16" s="28">
        <v>1</v>
      </c>
    </row>
    <row r="17" spans="1:14" s="11" customFormat="1" ht="25" x14ac:dyDescent="0.25">
      <c r="A17" s="21" t="s">
        <v>41</v>
      </c>
      <c r="B17" s="22" t="s">
        <v>33</v>
      </c>
      <c r="C17" s="22" t="s">
        <v>39</v>
      </c>
      <c r="D17" s="22" t="s">
        <v>31</v>
      </c>
      <c r="E17" s="22">
        <v>24</v>
      </c>
      <c r="F17" s="22"/>
      <c r="G17" s="9"/>
      <c r="H17" s="10"/>
      <c r="I17" s="9">
        <f t="shared" si="0"/>
        <v>24</v>
      </c>
      <c r="J17" s="10"/>
      <c r="K17" s="9"/>
      <c r="L17" s="10"/>
      <c r="M17" s="27"/>
      <c r="N17" s="26"/>
    </row>
    <row r="18" spans="1:14" s="11" customFormat="1" ht="25" x14ac:dyDescent="0.25">
      <c r="A18" s="21" t="s">
        <v>41</v>
      </c>
      <c r="B18" s="22" t="s">
        <v>33</v>
      </c>
      <c r="C18" s="22" t="s">
        <v>40</v>
      </c>
      <c r="D18" s="22" t="s">
        <v>31</v>
      </c>
      <c r="E18" s="22">
        <v>17</v>
      </c>
      <c r="F18" s="22"/>
      <c r="G18" s="9"/>
      <c r="H18" s="23"/>
      <c r="I18" s="24">
        <f t="shared" si="0"/>
        <v>17</v>
      </c>
      <c r="J18" s="10"/>
      <c r="K18" s="9"/>
      <c r="L18" s="10"/>
      <c r="M18" s="27"/>
      <c r="N18" s="26"/>
    </row>
    <row r="19" spans="1:14" s="11" customFormat="1" x14ac:dyDescent="0.25">
      <c r="A19" s="21" t="s">
        <v>36</v>
      </c>
      <c r="B19" s="22" t="s">
        <v>32</v>
      </c>
      <c r="C19" s="22" t="s">
        <v>37</v>
      </c>
      <c r="D19" s="22" t="s">
        <v>31</v>
      </c>
      <c r="E19" s="22">
        <v>10</v>
      </c>
      <c r="F19" s="22">
        <v>10</v>
      </c>
      <c r="G19" s="9"/>
      <c r="H19" s="10"/>
      <c r="I19" s="9">
        <f t="shared" ref="I19" si="2">(E19-SUM(F19:G19))-K19</f>
        <v>0</v>
      </c>
      <c r="J19" s="10"/>
      <c r="K19" s="9">
        <v>0</v>
      </c>
      <c r="L19" s="10">
        <f t="shared" ref="L19" si="3">K19/E19</f>
        <v>0</v>
      </c>
      <c r="M19" s="22">
        <v>86</v>
      </c>
      <c r="N19" s="25">
        <f>5/10</f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53</v>
      </c>
      <c r="G28" s="17">
        <v>0</v>
      </c>
      <c r="H28" s="18"/>
      <c r="I28" s="17">
        <f t="shared" ref="I28" si="4">(E28-SUM(F28:G28))-K28</f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0.63611111111111107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0" t="s">
        <v>28</v>
      </c>
      <c r="H33" s="30"/>
      <c r="I33" s="30"/>
      <c r="J33" s="30"/>
    </row>
    <row r="34" spans="1:10" ht="32" customHeight="1" x14ac:dyDescent="0.25">
      <c r="B34" s="48"/>
      <c r="C34" s="48"/>
      <c r="D34" s="48"/>
      <c r="G34" s="43"/>
      <c r="H34" s="43"/>
      <c r="I34" s="43"/>
      <c r="J34" s="43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35">
      <c r="B37" s="50" t="str">
        <f>B10</f>
        <v>MTI. ANGELINA MÁRQUEZ JIMÉNEZ</v>
      </c>
      <c r="C37" s="50"/>
      <c r="D37" s="50"/>
      <c r="E37" s="13"/>
      <c r="F37" s="13"/>
      <c r="G37" s="51" t="s">
        <v>42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B1:N1"/>
    <mergeCell ref="E6:I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13" zoomScale="95" zoomScaleNormal="120" zoomScaleSheetLayoutView="100" workbookViewId="0">
      <selection activeCell="D25" sqref="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31" t="s">
        <v>2</v>
      </c>
      <c r="B6" s="31"/>
      <c r="C6" s="31"/>
      <c r="D6" s="31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2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ht="13" x14ac:dyDescent="0.3">
      <c r="A10" s="4" t="s">
        <v>8</v>
      </c>
      <c r="B10" s="43" t="str">
        <f>'1'!B10</f>
        <v>MTI. ANGELINA MÁRQUEZ JIMÉNEZ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6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5">
      <c r="A14" s="9" t="str">
        <f>'1'!A14</f>
        <v>CÓMPUTO EN LA NUBE</v>
      </c>
      <c r="B14" s="9" t="s">
        <v>44</v>
      </c>
      <c r="C14" s="9" t="str">
        <f>'1'!C14</f>
        <v>804A</v>
      </c>
      <c r="D14" s="9" t="str">
        <f>'1'!D14</f>
        <v>ISIC</v>
      </c>
      <c r="E14" s="22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84</v>
      </c>
      <c r="N14" s="15">
        <f>3/10</f>
        <v>0.3</v>
      </c>
    </row>
    <row r="15" spans="1:14" s="11" customFormat="1" x14ac:dyDescent="0.25">
      <c r="A15" s="9" t="str">
        <f>'1'!A15</f>
        <v xml:space="preserve">TALLER DE SISTEMAS OPERATIVOS </v>
      </c>
      <c r="B15" s="9" t="s">
        <v>32</v>
      </c>
      <c r="C15" s="9" t="str">
        <f>'1'!C15</f>
        <v>404A</v>
      </c>
      <c r="D15" s="9" t="str">
        <f>'1'!D15</f>
        <v>ISIC</v>
      </c>
      <c r="E15" s="22">
        <v>18</v>
      </c>
      <c r="F15" s="9">
        <v>14</v>
      </c>
      <c r="G15" s="9"/>
      <c r="H15" s="10"/>
      <c r="I15" s="9">
        <f>(E15-SUM(F15:G15))-K15</f>
        <v>4</v>
      </c>
      <c r="J15" s="10"/>
      <c r="K15" s="9">
        <v>0</v>
      </c>
      <c r="L15" s="10">
        <f>K15/E15</f>
        <v>0</v>
      </c>
      <c r="M15" s="9">
        <v>65</v>
      </c>
      <c r="N15" s="15">
        <f>14/18</f>
        <v>0.77777777777777779</v>
      </c>
    </row>
    <row r="16" spans="1:14" s="11" customFormat="1" x14ac:dyDescent="0.25">
      <c r="A16" s="9" t="str">
        <f>'1'!A16</f>
        <v xml:space="preserve">TALLER DE SISTEMAS OPERATIVOS </v>
      </c>
      <c r="B16" s="9" t="s">
        <v>32</v>
      </c>
      <c r="C16" s="9" t="str">
        <f>'1'!C16</f>
        <v>404B</v>
      </c>
      <c r="D16" s="9" t="str">
        <f>'1'!D16</f>
        <v>ISIC</v>
      </c>
      <c r="E16" s="22"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44</v>
      </c>
      <c r="N16" s="15">
        <f>9/16</f>
        <v>0.5625</v>
      </c>
    </row>
    <row r="17" spans="1:14" s="11" customFormat="1" ht="25" x14ac:dyDescent="0.25">
      <c r="A17" s="9" t="str">
        <f>'1'!A17</f>
        <v>TÓPICOS AVANZADOS DE PROGRAMACIÓN</v>
      </c>
      <c r="B17" s="9" t="s">
        <v>21</v>
      </c>
      <c r="C17" s="9" t="str">
        <f>'1'!C17</f>
        <v>404A</v>
      </c>
      <c r="D17" s="9" t="str">
        <f>'1'!D17</f>
        <v>ISIC</v>
      </c>
      <c r="E17" s="22">
        <v>24</v>
      </c>
      <c r="F17" s="9">
        <v>17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60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21</v>
      </c>
      <c r="C18" s="9" t="str">
        <f>'1'!C18</f>
        <v>404B</v>
      </c>
      <c r="D18" s="9" t="str">
        <f>'1'!D18</f>
        <v>ISIC</v>
      </c>
      <c r="E18" s="22">
        <v>17</v>
      </c>
      <c r="F18" s="9">
        <v>10</v>
      </c>
      <c r="G18" s="9"/>
      <c r="H18" s="10"/>
      <c r="I18" s="9">
        <f>(E18-SUM(F18:G18))-K18</f>
        <v>7</v>
      </c>
      <c r="J18" s="10"/>
      <c r="K18" s="9">
        <v>0</v>
      </c>
      <c r="L18" s="10">
        <f>K18/E18</f>
        <v>0</v>
      </c>
      <c r="M18" s="9">
        <v>46</v>
      </c>
      <c r="N18" s="15">
        <f>10/17</f>
        <v>0.58823529411764708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60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59.8</v>
      </c>
      <c r="N28" s="19">
        <f>AVERAGE(N14:N27)</f>
        <v>0.58736928104575159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0" t="s">
        <v>28</v>
      </c>
      <c r="H33" s="30"/>
      <c r="I33" s="30"/>
      <c r="J33" s="30"/>
    </row>
    <row r="34" spans="1:10" ht="62.25" customHeight="1" x14ac:dyDescent="0.25">
      <c r="B34" s="48"/>
      <c r="C34" s="48"/>
      <c r="D34" s="48"/>
      <c r="G34" s="43"/>
      <c r="H34" s="43"/>
      <c r="I34" s="43"/>
      <c r="J34" s="43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MTI. ANGELINA MÁRQUEZ JIMÉNEZ</v>
      </c>
      <c r="C37" s="50"/>
      <c r="D37" s="50"/>
      <c r="E37" s="13"/>
      <c r="F37" s="13"/>
      <c r="G37" s="51" t="str">
        <f>'1'!G37:J37</f>
        <v>ISC. LILY ALEJANDRA MEDRANO MENDOZA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31" t="s">
        <v>2</v>
      </c>
      <c r="B6" s="31"/>
      <c r="C6" s="31"/>
      <c r="D6" s="31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3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ht="13" x14ac:dyDescent="0.3">
      <c r="A10" s="4" t="s">
        <v>8</v>
      </c>
      <c r="B10" s="43" t="str">
        <f>'1'!B10</f>
        <v>MTI. ANGELINA MÁRQUEZ JIMÉNEZ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6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0" t="s">
        <v>28</v>
      </c>
      <c r="H33" s="30"/>
      <c r="I33" s="30"/>
      <c r="J33" s="30"/>
    </row>
    <row r="34" spans="1:10" ht="62.25" customHeight="1" x14ac:dyDescent="0.25">
      <c r="B34" s="48"/>
      <c r="C34" s="48"/>
      <c r="D34" s="48"/>
      <c r="G34" s="43"/>
      <c r="H34" s="43"/>
      <c r="I34" s="43"/>
      <c r="J34" s="43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MTI. ANGELINA MÁRQUEZ JIMÉNEZ</v>
      </c>
      <c r="C37" s="50"/>
      <c r="D37" s="50"/>
      <c r="E37" s="13"/>
      <c r="F37" s="13"/>
      <c r="G37" s="51" t="str">
        <f>'1'!G37:J37</f>
        <v>ISC. LILY ALEJANDRA MEDRANO MENDOZA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31" t="s">
        <v>2</v>
      </c>
      <c r="B6" s="31"/>
      <c r="C6" s="31"/>
      <c r="D6" s="31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4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ht="13" x14ac:dyDescent="0.3">
      <c r="A10" s="4" t="s">
        <v>8</v>
      </c>
      <c r="B10" s="43" t="str">
        <f>'1'!B10</f>
        <v>MTI. ANGELINA MÁRQUEZ JIMÉNEZ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6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0" t="s">
        <v>28</v>
      </c>
      <c r="H33" s="30"/>
      <c r="I33" s="30"/>
      <c r="J33" s="30"/>
    </row>
    <row r="34" spans="1:10" ht="62.25" customHeight="1" x14ac:dyDescent="0.25">
      <c r="B34" s="48"/>
      <c r="C34" s="48"/>
      <c r="D34" s="48"/>
      <c r="G34" s="43"/>
      <c r="H34" s="43"/>
      <c r="I34" s="43"/>
      <c r="J34" s="43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MTI. ANGELINA MÁRQUEZ JIMÉNEZ</v>
      </c>
      <c r="C37" s="50"/>
      <c r="D37" s="50"/>
      <c r="E37" s="13"/>
      <c r="F37" s="13"/>
      <c r="G37" s="51" t="str">
        <f>'1'!G37:J37</f>
        <v>ISC. LILY ALEJANDRA MEDRANO MENDOZA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31" t="s">
        <v>2</v>
      </c>
      <c r="B6" s="31"/>
      <c r="C6" s="31"/>
      <c r="D6" s="31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 t="s">
        <v>29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ht="13" x14ac:dyDescent="0.3">
      <c r="A10" s="4" t="s">
        <v>8</v>
      </c>
      <c r="B10" s="43" t="str">
        <f>'1'!B10</f>
        <v>MTI. ANGELINA MÁRQUEZ JIMÉNEZ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6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ref="H15:H27" si="3">(F15+G15)/E15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3"/>
        <v>0</v>
      </c>
      <c r="I18" s="9">
        <f t="shared" si="0"/>
        <v>17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0" t="s">
        <v>28</v>
      </c>
      <c r="H33" s="30"/>
      <c r="I33" s="30"/>
      <c r="J33" s="30"/>
    </row>
    <row r="34" spans="1:10" ht="62.25" customHeight="1" x14ac:dyDescent="0.25">
      <c r="B34" s="48"/>
      <c r="C34" s="48"/>
      <c r="D34" s="48"/>
      <c r="G34" s="43"/>
      <c r="H34" s="43"/>
      <c r="I34" s="43"/>
      <c r="J34" s="43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MTI. ANGELINA MÁRQUEZ JIMÉNEZ</v>
      </c>
      <c r="C37" s="50"/>
      <c r="D37" s="50"/>
      <c r="E37" s="13"/>
      <c r="F37" s="13"/>
      <c r="G37" s="51" t="str">
        <f>'1'!G37:J37</f>
        <v>ISC. LILY ALEJANDRA MEDRANO MENDOZA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2023-05-02T00:54:07Z</dcterms:modified>
  <cp:category/>
  <cp:contentStatus/>
</cp:coreProperties>
</file>