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0E98C259-E9D8-4B61-AF9B-1D6F914939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E28" i="5" s="1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I17" i="2" s="1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L17" i="4"/>
  <c r="H15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I16" i="3"/>
  <c r="J16" i="3" s="1"/>
  <c r="H16" i="3"/>
  <c r="L14" i="3"/>
  <c r="I14" i="3"/>
  <c r="J14" i="3" s="1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L17" i="2"/>
  <c r="H15" i="2"/>
  <c r="B37" i="1"/>
  <c r="A35" i="1"/>
  <c r="N28" i="1"/>
  <c r="M28" i="1"/>
  <c r="K28" i="1"/>
  <c r="G28" i="1"/>
  <c r="F28" i="1"/>
  <c r="E28" i="1"/>
  <c r="L28" i="1" s="1"/>
  <c r="I27" i="1"/>
  <c r="I26" i="1"/>
  <c r="I25" i="1"/>
  <c r="I24" i="1"/>
  <c r="I23" i="1"/>
  <c r="I22" i="1"/>
  <c r="I21" i="1"/>
  <c r="I20" i="1"/>
  <c r="I19" i="1"/>
  <c r="I18" i="1"/>
  <c r="I17" i="1"/>
  <c r="L16" i="1"/>
  <c r="L15" i="1"/>
  <c r="L14" i="1"/>
  <c r="I15" i="2" l="1"/>
  <c r="J15" i="2" s="1"/>
  <c r="H21" i="2"/>
  <c r="I22" i="3"/>
  <c r="J22" i="3" s="1"/>
  <c r="I15" i="4"/>
  <c r="J15" i="4" s="1"/>
  <c r="H21" i="4"/>
  <c r="L18" i="5"/>
  <c r="H26" i="5"/>
  <c r="I21" i="2"/>
  <c r="J21" i="2" s="1"/>
  <c r="H27" i="2"/>
  <c r="H18" i="3"/>
  <c r="I21" i="4"/>
  <c r="J21" i="4" s="1"/>
  <c r="H27" i="4"/>
  <c r="L26" i="5"/>
  <c r="H18" i="5"/>
  <c r="H17" i="2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L28" i="4"/>
  <c r="H28" i="2"/>
  <c r="H16" i="2"/>
  <c r="H24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4" i="2"/>
  <c r="H22" i="2"/>
  <c r="H19" i="3"/>
  <c r="H14" i="4"/>
  <c r="I17" i="3"/>
  <c r="J17" i="3" s="1"/>
  <c r="I25" i="3"/>
  <c r="J25" i="3" s="1"/>
  <c r="I24" i="4"/>
  <c r="J24" i="4" s="1"/>
  <c r="H18" i="2"/>
  <c r="H26" i="2"/>
  <c r="H17" i="3"/>
  <c r="H27" i="3"/>
  <c r="H18" i="4"/>
  <c r="H26" i="4"/>
  <c r="I14" i="2"/>
  <c r="J14" i="2" s="1"/>
  <c r="I16" i="2"/>
  <c r="J16" i="2" s="1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2" l="1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<sst xmlns="http://schemas.openxmlformats.org/spreadsheetml/2006/main" count="183" uniqueCount="48">
  <si>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</si>
  <si>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</si>
  <si>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</si>
  <si>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</si>
  <si>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</si>
  <si>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</si>
  <si>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</si>
  <si>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</si>
  <si>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</si>
  <si>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</si>
  <si>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Febrero 2023- Julio 2023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</si>
  <si>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</si>
  <si>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</si>
  <si>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</si>
  <si>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</si>
  <si>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</si>
  <si>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</si>
  <si>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</si>
  <si>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</si>
  <si>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</si>
  <si>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</si>
  <si>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</si>
  <si>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</si>
  <si>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</si>
  <si>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</si>
  <si>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</si>
  <si>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</si>
  <si>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</si>
  <si>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ECOLOGÍA</t>
  </si>
  <si>
    <t>206 A</t>
  </si>
  <si>
    <t>IAMB</t>
  </si>
  <si>
    <t>SISTEMAS DE INFORMACIÓN GEOGRÁFICA</t>
  </si>
  <si>
    <t>406 A</t>
  </si>
  <si>
    <t>EVALUACIÓN DE IMPACTO AMBIENTAL</t>
  </si>
  <si>
    <t>606 A</t>
  </si>
  <si>
    <t>SOFTWARE APLICADO A LA INGENIERÍA AMBIENTAL</t>
  </si>
  <si>
    <t>806 A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</si>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</sst>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workbookViewId="0">
      <selection activeCell="O15" sqref="O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4.89843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8" ht="13.8" x14ac:dyDescent="0.2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19" t="s">
        <v>6</v>
      </c>
      <c r="C8" s="19"/>
      <c r="D8" s="6" t="s">
        <v>7</v>
      </c>
      <c r="E8" s="7">
        <v>4</v>
      </c>
      <c r="G8" s="4" t="s">
        <v>8</v>
      </c>
      <c r="H8" s="7">
        <v>4</v>
      </c>
      <c r="I8" s="20" t="s">
        <v>9</v>
      </c>
      <c r="J8" s="20"/>
      <c r="K8" s="20"/>
      <c r="L8" s="19" t="s">
        <v>10</v>
      </c>
      <c r="M8" s="19"/>
      <c r="N8" s="19"/>
    </row>
    <row r="9" spans="1:18" ht="13.8" x14ac:dyDescent="0.25"/>
    <row r="10" spans="1:18" ht="13.8" x14ac:dyDescent="0.25">
      <c r="A10" s="4" t="s">
        <v>11</v>
      </c>
      <c r="B10" s="19" t="s">
        <v>12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5" t="s">
        <v>13</v>
      </c>
      <c r="B12" s="26" t="s">
        <v>14</v>
      </c>
      <c r="C12" s="26" t="s">
        <v>15</v>
      </c>
      <c r="D12" s="25" t="s">
        <v>16</v>
      </c>
      <c r="E12" s="25" t="s">
        <v>17</v>
      </c>
      <c r="F12" s="25" t="s">
        <v>18</v>
      </c>
      <c r="G12" s="25"/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</row>
    <row r="13" spans="1:18" ht="13.8" x14ac:dyDescent="0.25">
      <c r="A13" s="25"/>
      <c r="B13" s="26"/>
      <c r="C13" s="26"/>
      <c r="D13" s="25"/>
      <c r="E13" s="25"/>
      <c r="F13" s="9" t="s">
        <v>26</v>
      </c>
      <c r="G13" s="9" t="s">
        <v>27</v>
      </c>
      <c r="H13" s="25"/>
      <c r="I13" s="25"/>
      <c r="J13" s="25"/>
      <c r="K13" s="25"/>
      <c r="L13" s="25"/>
      <c r="M13" s="25"/>
      <c r="N13" s="25"/>
    </row>
    <row r="14" spans="1:18" s="13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27</v>
      </c>
      <c r="F14" s="11">
        <v>26</v>
      </c>
      <c r="G14" s="11"/>
      <c r="H14" s="12"/>
      <c r="I14" s="11">
        <v>1</v>
      </c>
      <c r="J14" s="12"/>
      <c r="K14" s="11">
        <v>0</v>
      </c>
      <c r="L14" s="12">
        <f>K14/E14</f>
        <v>0</v>
      </c>
      <c r="M14" s="11">
        <v>77.2</v>
      </c>
      <c r="N14" s="12">
        <v>0.59260000000000002</v>
      </c>
      <c r="R14" s="1"/>
    </row>
    <row r="15" spans="1:18" s="13" customFormat="1" ht="26.4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30</v>
      </c>
      <c r="F15" s="11">
        <v>23</v>
      </c>
      <c r="G15" s="11"/>
      <c r="H15" s="12"/>
      <c r="I15" s="11">
        <v>7</v>
      </c>
      <c r="J15" s="12"/>
      <c r="K15" s="11">
        <v>0</v>
      </c>
      <c r="L15" s="12">
        <f>K15/E15</f>
        <v>0</v>
      </c>
      <c r="M15" s="11">
        <v>64.13</v>
      </c>
      <c r="N15" s="12">
        <v>0.77</v>
      </c>
    </row>
    <row r="16" spans="1:18" s="13" customFormat="1" ht="26.4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18</v>
      </c>
      <c r="F16" s="11">
        <v>14</v>
      </c>
      <c r="G16" s="11"/>
      <c r="H16" s="12"/>
      <c r="I16" s="11">
        <v>4</v>
      </c>
      <c r="J16" s="12"/>
      <c r="K16" s="11">
        <v>0</v>
      </c>
      <c r="L16" s="12">
        <f>K16/E16</f>
        <v>0</v>
      </c>
      <c r="M16" s="11">
        <v>62.78</v>
      </c>
      <c r="N16" s="12">
        <v>0.77800000000000002</v>
      </c>
    </row>
    <row r="17" spans="1:14" s="13" customFormat="1" ht="26.4" x14ac:dyDescent="0.25">
      <c r="A17" s="10" t="s">
        <v>35</v>
      </c>
      <c r="B17" s="11" t="s">
        <v>25</v>
      </c>
      <c r="C17" s="11" t="s">
        <v>36</v>
      </c>
      <c r="D17" s="11" t="s">
        <v>30</v>
      </c>
      <c r="E17" s="11">
        <v>19</v>
      </c>
      <c r="F17" s="11">
        <v>17</v>
      </c>
      <c r="G17" s="11"/>
      <c r="H17" s="12"/>
      <c r="I17" s="11">
        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
      </c>
      <c r="N17" s="12">
        <v>0.78949999999999998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80</v>
      </c>
      <c r="G28" s="14">
        <f>SUM(G14:G27)</f>
        <v>0</v>
      </c>
      <c r="H28" s="15">
        <f>SUM(F28:G28)/E28</f>
        <v>0.85106382978723405</v>
      </c>
      <c r="I28" s="14">
        <f t="shared" si="0"/>
        <v>14</v>
      </c>
      <c r="J28" s="15">
        <f>I28/E28</f>
        <v>0.14893617021276595</v>
      </c>
      <c r="K28" s="14">
        <f>SUM(K14:K27)</f>
        <v>0</v>
      </c>
      <c r="L28" s="15">
        <f>K28/E28</f>
        <v>0</v>
      </c>
      <c r="M28" s="14">
        <f>AVERAGE(M14:M27)</f>
        <v>69.803749999999994</v>
      </c>
      <c r="N28" s="16">
        <f>AVERAGE(N14:N27)</f>
        <v>0.73252499999999998</v>
      </c>
    </row>
    <row r="29" spans="1:14" ht="13.8" x14ac:dyDescent="0.25"/>
    <row r="30" spans="1:14" ht="135.6" customHeight="1" x14ac:dyDescent="0.2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3.8" x14ac:dyDescent="0.25"/>
    <row r="32" spans="1:14" ht="13.8" x14ac:dyDescent="0.25">
      <c r="A32" s="17"/>
    </row>
    <row r="33" spans="1:10" ht="13.8" x14ac:dyDescent="0.25">
      <c r="B33" s="30" t="s">
        <v>40</v>
      </c>
      <c r="C33" s="30"/>
      <c r="D33" s="30"/>
      <c r="G33" s="22" t="s">
        <v>41</v>
      </c>
      <c r="H33" s="22"/>
      <c r="I33" s="22"/>
      <c r="J33" s="22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3" t="str">
        <f>B10</f>
        <v>FRANCISCO JOSÉ GÓMEZ MARÍN</v>
      </c>
      <c r="C37" s="33"/>
      <c r="D37" s="33"/>
      <c r="E37" s="18"/>
      <c r="F37" s="18"/>
      <c r="G37" s="33" t="s">
        <v>42</v>
      </c>
      <c r="H37" s="33"/>
      <c r="I37" s="33"/>
      <c r="J37" s="3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2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.8" x14ac:dyDescent="0.25">
      <c r="A6" s="23" t="s">
        <v>3</v>
      </c>
      <c r="B6" s="23"/>
      <c r="C6" s="23"/>
      <c r="D6" s="23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19">
        <v>2</v>
      </c>
      <c r="C8" s="1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0" t="s">
        <v>9</v>
      </c>
      <c r="J8" s="20"/>
      <c r="K8" s="20"/>
      <c r="L8" s="19" t="str">
        <f>'1'!L8</f>
        <v>Febrero 2023- Julio 2023</v>
      </c>
      <c r="M8" s="19"/>
      <c r="N8" s="19"/>
    </row>
    <row r="9" spans="1:14" ht="13.8" x14ac:dyDescent="0.25"/>
    <row r="10" spans="1:14" ht="13.8" x14ac:dyDescent="0.25">
      <c r="A10" s="4" t="s">
        <v>11</v>
      </c>
      <c r="B10" s="19" t="str">
        <f>'1'!B10</f>
        <v>FRANCISCO JOSÉ GÓMEZ MARÍN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13</v>
      </c>
      <c r="B12" s="26" t="s">
        <v>14</v>
      </c>
      <c r="C12" s="26" t="s">
        <v>15</v>
      </c>
      <c r="D12" s="25" t="s">
        <v>16</v>
      </c>
      <c r="E12" s="25" t="s">
        <v>17</v>
      </c>
      <c r="F12" s="25" t="s">
        <v>18</v>
      </c>
      <c r="G12" s="25"/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</row>
    <row r="13" spans="1:14" ht="13.8" x14ac:dyDescent="0.25">
      <c r="A13" s="25"/>
      <c r="B13" s="26"/>
      <c r="C13" s="26"/>
      <c r="D13" s="25"/>
      <c r="E13" s="25"/>
      <c r="F13" s="9" t="s">
        <v>26</v>
      </c>
      <c r="G13" s="9" t="s">
        <v>27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0" t="s">
        <v>40</v>
      </c>
      <c r="C33" s="30"/>
      <c r="D33" s="30"/>
      <c r="G33" s="22" t="s">
        <v>41</v>
      </c>
      <c r="H33" s="22"/>
      <c r="I33" s="22"/>
      <c r="J33" s="22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3" t="str">
        <f>B10</f>
        <v>FRANCISCO JOSÉ GÓMEZ MARÍN</v>
      </c>
      <c r="C37" s="33"/>
      <c r="D37" s="33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.8" x14ac:dyDescent="0.25">
      <c r="A6" s="23" t="s">
        <v>3</v>
      </c>
      <c r="B6" s="23"/>
      <c r="C6" s="23"/>
      <c r="D6" s="23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19">
        <v>3</v>
      </c>
      <c r="C8" s="1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0" t="s">
        <v>9</v>
      </c>
      <c r="J8" s="20"/>
      <c r="K8" s="20"/>
      <c r="L8" s="19" t="str">
        <f>'1'!L8</f>
        <v>Febrero 2023- Julio 2023</v>
      </c>
      <c r="M8" s="19"/>
      <c r="N8" s="19"/>
    </row>
    <row r="9" spans="1:14" ht="13.8" x14ac:dyDescent="0.25"/>
    <row r="10" spans="1:14" ht="13.8" x14ac:dyDescent="0.25">
      <c r="A10" s="4" t="s">
        <v>11</v>
      </c>
      <c r="B10" s="19" t="str">
        <f>'1'!B10</f>
        <v>FRANCISCO JOSÉ GÓMEZ MARÍN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13</v>
      </c>
      <c r="B12" s="26" t="s">
        <v>14</v>
      </c>
      <c r="C12" s="26" t="s">
        <v>15</v>
      </c>
      <c r="D12" s="25" t="s">
        <v>16</v>
      </c>
      <c r="E12" s="25" t="s">
        <v>17</v>
      </c>
      <c r="F12" s="25" t="s">
        <v>18</v>
      </c>
      <c r="G12" s="25"/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</row>
    <row r="13" spans="1:14" ht="13.8" x14ac:dyDescent="0.25">
      <c r="A13" s="25"/>
      <c r="B13" s="26"/>
      <c r="C13" s="26"/>
      <c r="D13" s="25"/>
      <c r="E13" s="25"/>
      <c r="F13" s="9" t="s">
        <v>26</v>
      </c>
      <c r="G13" s="9" t="s">
        <v>27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0" t="s">
        <v>40</v>
      </c>
      <c r="C33" s="30"/>
      <c r="D33" s="30"/>
      <c r="G33" s="22" t="s">
        <v>41</v>
      </c>
      <c r="H33" s="22"/>
      <c r="I33" s="22"/>
      <c r="J33" s="22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3" t="str">
        <f>B10</f>
        <v>FRANCISCO JOSÉ GÓMEZ MARÍN</v>
      </c>
      <c r="C37" s="33"/>
      <c r="D37" s="33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.8" x14ac:dyDescent="0.25">
      <c r="A6" s="23" t="s">
        <v>3</v>
      </c>
      <c r="B6" s="23"/>
      <c r="C6" s="23"/>
      <c r="D6" s="23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19">
        <v>4</v>
      </c>
      <c r="C8" s="1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0" t="s">
        <v>9</v>
      </c>
      <c r="J8" s="20"/>
      <c r="K8" s="20"/>
      <c r="L8" s="19" t="str">
        <f>'1'!L8</f>
        <v>Febrero 2023- Julio 2023</v>
      </c>
      <c r="M8" s="19"/>
      <c r="N8" s="19"/>
    </row>
    <row r="9" spans="1:14" ht="13.8" x14ac:dyDescent="0.25"/>
    <row r="10" spans="1:14" ht="13.8" x14ac:dyDescent="0.25">
      <c r="A10" s="4" t="s">
        <v>11</v>
      </c>
      <c r="B10" s="19" t="str">
        <f>'1'!B10</f>
        <v>FRANCISCO JOSÉ GÓMEZ MARÍN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13</v>
      </c>
      <c r="B12" s="26" t="s">
        <v>14</v>
      </c>
      <c r="C12" s="26" t="s">
        <v>15</v>
      </c>
      <c r="D12" s="25" t="s">
        <v>16</v>
      </c>
      <c r="E12" s="25" t="s">
        <v>17</v>
      </c>
      <c r="F12" s="25" t="s">
        <v>18</v>
      </c>
      <c r="G12" s="25"/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</row>
    <row r="13" spans="1:14" ht="13.8" x14ac:dyDescent="0.25">
      <c r="A13" s="25"/>
      <c r="B13" s="26"/>
      <c r="C13" s="26"/>
      <c r="D13" s="25"/>
      <c r="E13" s="25"/>
      <c r="F13" s="9" t="s">
        <v>26</v>
      </c>
      <c r="G13" s="9" t="s">
        <v>27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0" t="s">
        <v>40</v>
      </c>
      <c r="C33" s="30"/>
      <c r="D33" s="30"/>
      <c r="G33" s="22" t="s">
        <v>41</v>
      </c>
      <c r="H33" s="22"/>
      <c r="I33" s="22"/>
      <c r="J33" s="22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3" t="str">
        <f>B10</f>
        <v>FRANCISCO JOSÉ GÓMEZ MARÍN</v>
      </c>
      <c r="C37" s="33"/>
      <c r="D37" s="33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.8" x14ac:dyDescent="0.2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19">
        <v>1</v>
      </c>
      <c r="C8" s="19"/>
      <c r="D8" s="6" t="s">
        <v>7</v>
      </c>
      <c r="E8" s="5">
        <v>3</v>
      </c>
      <c r="G8" s="4" t="s">
        <v>8</v>
      </c>
      <c r="H8" s="5">
        <v>3</v>
      </c>
      <c r="I8" s="20" t="s">
        <v>9</v>
      </c>
      <c r="J8" s="20"/>
      <c r="K8" s="20"/>
      <c r="L8" s="19" t="str">
        <f>'1'!L8</f>
        <v>Febrero 2023- Julio 2023</v>
      </c>
      <c r="M8" s="19"/>
      <c r="N8" s="19"/>
    </row>
    <row r="9" spans="1:14" ht="13.8" x14ac:dyDescent="0.25"/>
    <row r="10" spans="1:14" ht="13.8" x14ac:dyDescent="0.25">
      <c r="A10" s="4" t="s">
        <v>11</v>
      </c>
      <c r="B10" s="19" t="s">
        <v>12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5" t="s">
        <v>13</v>
      </c>
      <c r="B12" s="26" t="s">
        <v>14</v>
      </c>
      <c r="C12" s="26" t="s">
        <v>15</v>
      </c>
      <c r="D12" s="25" t="s">
        <v>16</v>
      </c>
      <c r="E12" s="25" t="s">
        <v>17</v>
      </c>
      <c r="F12" s="25" t="s">
        <v>18</v>
      </c>
      <c r="G12" s="25"/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</row>
    <row r="13" spans="1:14" ht="13.8" x14ac:dyDescent="0.25">
      <c r="A13" s="25"/>
      <c r="B13" s="26"/>
      <c r="C13" s="26"/>
      <c r="D13" s="25"/>
      <c r="E13" s="25"/>
      <c r="F13" s="9" t="s">
        <v>26</v>
      </c>
      <c r="G13" s="9" t="s">
        <v>27</v>
      </c>
      <c r="H13" s="25"/>
      <c r="I13" s="25"/>
      <c r="J13" s="25"/>
      <c r="K13" s="25"/>
      <c r="L13" s="25"/>
      <c r="M13" s="25"/>
      <c r="N13" s="25"/>
    </row>
    <row r="14" spans="1:14" s="13" customFormat="1" ht="13.2" x14ac:dyDescent="0.25">
      <c r="A14" s="11" t="s">
        <v>43</v>
      </c>
      <c r="B14" s="11"/>
      <c r="C14" s="11" t="str">
        <f>'1'!C14</f>
        <v>206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44</v>
      </c>
      <c r="B15" s="11"/>
      <c r="C15" s="11" t="str">
        <f>'1'!C15</f>
        <v>406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45</v>
      </c>
      <c r="B16" s="11"/>
      <c r="C16" s="11" t="str">
        <f>'1'!C16</f>
        <v>606 A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113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113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0" t="s">
        <v>40</v>
      </c>
      <c r="C33" s="30"/>
      <c r="D33" s="30"/>
      <c r="G33" s="22" t="s">
        <v>41</v>
      </c>
      <c r="H33" s="22"/>
      <c r="I33" s="22"/>
      <c r="J33" s="22"/>
    </row>
    <row r="34" spans="1:10" ht="62.25" customHeight="1" x14ac:dyDescent="0.25">
      <c r="B34" s="34" t="s">
        <v>46</v>
      </c>
      <c r="C34" s="34"/>
      <c r="D34" s="34"/>
      <c r="G34" s="19" t="s">
        <v>47</v>
      </c>
      <c r="H34" s="19"/>
      <c r="I34" s="19"/>
      <c r="J34" s="19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3" t="str">
        <f>B10</f>
        <v>FRANCISCO JOSÉ GÓMEZ MARÍN</v>
      </c>
      <c r="C37" s="33"/>
      <c r="D37" s="33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2023-03-30T04:29:24Z</dcterms:modified>
</cp:coreProperties>
</file>