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CB279729-4742-4327-B293-77926589370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E28" i="5" s="1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H15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I16" i="3"/>
  <c r="J16" i="3" s="1"/>
  <c r="H16" i="3"/>
  <c r="L14" i="3"/>
  <c r="I14" i="3"/>
  <c r="J14" i="3" s="1"/>
  <c r="A35" i="2"/>
  <c r="N28" i="2"/>
  <c r="M28" i="2"/>
  <c r="K28" i="2"/>
  <c r="G28" i="2"/>
  <c r="F28" i="2"/>
  <c r="I25" i="2"/>
  <c r="J25" i="2" s="1"/>
  <c r="L23" i="2"/>
  <c r="I23" i="2"/>
  <c r="J23" i="2" s="1"/>
  <c r="L19" i="2"/>
  <c r="I19" i="2"/>
  <c r="J19" i="2" s="1"/>
  <c r="L17" i="2"/>
  <c r="B37" i="1"/>
  <c r="A35" i="1"/>
  <c r="N28" i="1"/>
  <c r="M28" i="1"/>
  <c r="K28" i="1"/>
  <c r="G28" i="1"/>
  <c r="F28" i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J15" i="2" l="1"/>
  <c r="I22" i="3"/>
  <c r="J22" i="3" s="1"/>
  <c r="I15" i="4"/>
  <c r="J15" i="4" s="1"/>
  <c r="H21" i="4"/>
  <c r="L18" i="5"/>
  <c r="H26" i="5"/>
  <c r="I21" i="2"/>
  <c r="J21" i="2" s="1"/>
  <c r="H18" i="3"/>
  <c r="I21" i="4"/>
  <c r="J21" i="4" s="1"/>
  <c r="H27" i="4"/>
  <c r="L26" i="5"/>
  <c r="H18" i="5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L28" i="4"/>
  <c r="H28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9" i="3"/>
  <c r="H14" i="4"/>
  <c r="I17" i="3"/>
  <c r="J17" i="3" s="1"/>
  <c r="I25" i="3"/>
  <c r="J25" i="3" s="1"/>
  <c r="I24" i="4"/>
  <c r="J24" i="4" s="1"/>
  <c r="H17" i="3"/>
  <c r="H27" i="3"/>
  <c r="H18" i="4"/>
  <c r="H26" i="4"/>
  <c r="J14" i="2"/>
  <c r="J16" i="2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2" l="1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<sst xmlns="http://schemas.openxmlformats.org/spreadsheetml/2006/main" count="189" uniqueCount="49">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</sst>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6" fillId="0" borderId="0" xfId="1" applyFont="1" applyAlignment="1">
      <alignment horizontal="center"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4</v>
      </c>
      <c r="G8" s="4" t="s">
        <v>8</v>
      </c>
      <c r="H8" s="7">
        <v>4</v>
      </c>
      <c r="I8" s="31" t="s">
        <v>9</v>
      </c>
      <c r="J8" s="31"/>
      <c r="K8" s="31"/>
      <c r="L8" s="29" t="s">
        <v>10</v>
      </c>
      <c r="M8" s="29"/>
      <c r="N8" s="29"/>
    </row>
    <row r="9" spans="1:18" ht="13.8" x14ac:dyDescent="0.25"/>
    <row r="10" spans="1:18" ht="13.8" x14ac:dyDescent="0.25">
      <c r="A10" s="4" t="s">
        <v>11</v>
      </c>
      <c r="B10" s="29" t="s">
        <v>12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13</v>
      </c>
      <c r="B12" s="30" t="s">
        <v>14</v>
      </c>
      <c r="C12" s="30" t="s">
        <v>15</v>
      </c>
      <c r="D12" s="23" t="s">
        <v>16</v>
      </c>
      <c r="E12" s="23" t="s">
        <v>17</v>
      </c>
      <c r="F12" s="23" t="s">
        <v>18</v>
      </c>
      <c r="G12" s="23"/>
      <c r="H12" s="23" t="s">
        <v>19</v>
      </c>
      <c r="I12" s="23" t="s">
        <v>20</v>
      </c>
      <c r="J12" s="23" t="s">
        <v>21</v>
      </c>
      <c r="K12" s="23" t="s">
        <v>22</v>
      </c>
      <c r="L12" s="23" t="s">
        <v>23</v>
      </c>
      <c r="M12" s="23" t="s">
        <v>24</v>
      </c>
      <c r="N12" s="23" t="s">
        <v>25</v>
      </c>
    </row>
    <row r="13" spans="1:18" ht="13.8" x14ac:dyDescent="0.25">
      <c r="A13" s="23"/>
      <c r="B13" s="30"/>
      <c r="C13" s="30"/>
      <c r="D13" s="23"/>
      <c r="E13" s="23"/>
      <c r="F13" s="9" t="s">
        <v>26</v>
      </c>
      <c r="G13" s="9" t="s">
        <v>27</v>
      </c>
      <c r="H13" s="23"/>
      <c r="I13" s="23"/>
      <c r="J13" s="23"/>
      <c r="K13" s="23"/>
      <c r="L13" s="23"/>
      <c r="M13" s="23"/>
      <c r="N13" s="23"/>
    </row>
    <row r="14" spans="1:18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27</v>
      </c>
      <c r="F14" s="11">
        <v>26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77.2</v>
      </c>
      <c r="N14" s="12">
        <v>0.59260000000000002</v>
      </c>
      <c r="R14" s="1"/>
    </row>
    <row r="15" spans="1:18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8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80</v>
      </c>
      <c r="G28" s="14">
        <f>SUM(G14:G27)</f>
        <v>0</v>
      </c>
      <c r="H28" s="15">
        <f>SUM(F28:G28)/E28</f>
        <v>0.85106382978723405</v>
      </c>
      <c r="I28" s="14">
        <f t="shared" si="0"/>
        <v>14</v>
      </c>
      <c r="J28" s="15">
        <f>I28/E28</f>
        <v>0.14893617021276595</v>
      </c>
      <c r="K28" s="14">
        <f>SUM(K14:K27)</f>
        <v>0</v>
      </c>
      <c r="L28" s="15">
        <f>K28/E28</f>
        <v>0</v>
      </c>
      <c r="M28" s="14">
        <f>AVERAGE(M14:M27)</f>
        <v>69.803749999999994</v>
      </c>
      <c r="N28" s="16">
        <f>AVERAGE(N14:N27)</f>
        <v>0.73252499999999998</v>
      </c>
    </row>
    <row r="29" spans="1:14" ht="13.8" x14ac:dyDescent="0.25"/>
    <row r="30" spans="1:14" ht="135.6" customHeight="1" x14ac:dyDescent="0.25">
      <c r="A30" s="24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40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0" t="e">
        <f>{#REF!}</f>
        <v>#REF!</v>
      </c>
      <c r="B35" s="20"/>
      <c r="C35" s="8"/>
      <c r="E35" s="21"/>
      <c r="F35" s="21"/>
      <c r="G35" s="21"/>
      <c r="H35" s="21"/>
    </row>
    <row r="36" spans="1:10" ht="13.8" hidden="1" x14ac:dyDescent="0.25"/>
    <row r="37" spans="1:10" ht="45" customHeight="1" x14ac:dyDescent="0.25">
      <c r="B37" s="22" t="str">
        <f>B10</f>
        <v>FRANCISCO JOSÉ GÓMEZ MARÍN</v>
      </c>
      <c r="C37" s="22"/>
      <c r="D37" s="22"/>
      <c r="E37" s="18"/>
      <c r="F37" s="18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topLeftCell="A17" workbookViewId="0">
      <selection activeCell="A5" sqref="A5:N5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2</v>
      </c>
      <c r="C8" s="2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Febrero 2023- Julio 2023</v>
      </c>
      <c r="M8" s="29"/>
      <c r="N8" s="29"/>
    </row>
    <row r="9" spans="1:14" ht="13.8" x14ac:dyDescent="0.25"/>
    <row r="10" spans="1:14" ht="13.8" x14ac:dyDescent="0.25">
      <c r="A10" s="4" t="s">
        <v>11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13</v>
      </c>
      <c r="B12" s="30" t="s">
        <v>14</v>
      </c>
      <c r="C12" s="30" t="s">
        <v>15</v>
      </c>
      <c r="D12" s="23" t="s">
        <v>16</v>
      </c>
      <c r="E12" s="23" t="s">
        <v>17</v>
      </c>
      <c r="F12" s="23" t="s">
        <v>18</v>
      </c>
      <c r="G12" s="23"/>
      <c r="H12" s="23" t="s">
        <v>19</v>
      </c>
      <c r="I12" s="23" t="s">
        <v>20</v>
      </c>
      <c r="J12" s="23" t="s">
        <v>21</v>
      </c>
      <c r="K12" s="23" t="s">
        <v>22</v>
      </c>
      <c r="L12" s="23" t="s">
        <v>23</v>
      </c>
      <c r="M12" s="23" t="s">
        <v>24</v>
      </c>
      <c r="N12" s="23" t="s">
        <v>25</v>
      </c>
    </row>
    <row r="13" spans="1:14" ht="13.8" x14ac:dyDescent="0.25">
      <c r="A13" s="23"/>
      <c r="B13" s="30"/>
      <c r="C13" s="30"/>
      <c r="D13" s="23"/>
      <c r="E13" s="23"/>
      <c r="F13" s="9" t="s">
        <v>26</v>
      </c>
      <c r="G13" s="9" t="s">
        <v>27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ECOLOGÍA</v>
      </c>
      <c r="B14" s="11" t="s">
        <v>48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20</v>
      </c>
      <c r="G14" s="11"/>
      <c r="H14" s="12"/>
      <c r="I14" s="11">
        <v>7</v>
      </c>
      <c r="J14" s="12">
        <f t="shared" ref="J14:J28" si="0">I14/E14</f>
        <v>0.25925925925925924</v>
      </c>
      <c r="K14" s="11"/>
      <c r="L14" s="12">
        <f t="shared" ref="L14:L28" si="1">K14/E14</f>
        <v>0</v>
      </c>
      <c r="M14" s="11">
        <v>54.43</v>
      </c>
      <c r="N14" s="12">
        <v>0.74075000000000002</v>
      </c>
    </row>
    <row r="15" spans="1:14" s="13" customFormat="1" ht="13.2" x14ac:dyDescent="0.25">
      <c r="A15" s="11">
        <v>6</v>
      </c>
      <c r="B15" s="11" t="s">
        <v>48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19</v>
      </c>
      <c r="G15" s="11"/>
      <c r="H15" s="12"/>
      <c r="I15" s="11">
        <v>11</v>
      </c>
      <c r="J15" s="12">
        <f t="shared" si="0"/>
        <v>0.36666666666666664</v>
      </c>
      <c r="K15" s="11"/>
      <c r="L15" s="12">
        <f t="shared" si="1"/>
        <v>0</v>
      </c>
      <c r="M15" s="11">
        <v>53.43</v>
      </c>
      <c r="N15" s="12">
        <v>0.63329999999999997</v>
      </c>
    </row>
    <row r="16" spans="1:14" s="13" customFormat="1" ht="13.2" x14ac:dyDescent="0.25">
      <c r="A16" s="11" t="str">
        <f>'1'!A16</f>
        <v>EVALUACIÓN DE IMPACTO AMBIENTAL</v>
      </c>
      <c r="B16" s="11" t="s">
        <v>48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13</v>
      </c>
      <c r="G16" s="11"/>
      <c r="H16" s="12"/>
      <c r="I16" s="11">
        <v>5</v>
      </c>
      <c r="J16" s="12">
        <f t="shared" si="0"/>
        <v>0.27777777777777779</v>
      </c>
      <c r="K16" s="11"/>
      <c r="L16" s="12">
        <f t="shared" si="1"/>
        <v>0</v>
      </c>
      <c r="M16" s="11">
        <v>60.88</v>
      </c>
      <c r="N16" s="12">
        <v>0.72199999999999998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48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14</v>
      </c>
      <c r="G17" s="11"/>
      <c r="H17" s="12"/>
      <c r="I17" s="11">
        <v>5</v>
      </c>
      <c r="J17" s="12">
        <f t="shared" si="0"/>
        <v>0.26315789473684209</v>
      </c>
      <c r="K17" s="11"/>
      <c r="L17" s="12">
        <f t="shared" si="1"/>
        <v>0</v>
      </c>
      <c r="M17" s="11">
        <v>61.95</v>
      </c>
      <c r="N17" s="12">
        <v>0.73680000000000001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4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66</v>
      </c>
      <c r="G28" s="14">
        <f>SUM(G14:G27)</f>
        <v>0</v>
      </c>
      <c r="H28" s="15">
        <f>SUM(F28:G28)/E28</f>
        <v>0.7021276595744681</v>
      </c>
      <c r="I28" s="14">
        <f t="shared" si="2"/>
        <v>28</v>
      </c>
      <c r="J28" s="15">
        <f t="shared" si="0"/>
        <v>0.2978723404255319</v>
      </c>
      <c r="K28" s="14">
        <f>SUM(K14:K27)</f>
        <v>0</v>
      </c>
      <c r="L28" s="15">
        <f t="shared" si="1"/>
        <v>0</v>
      </c>
      <c r="M28" s="14">
        <f>AVERAGE(M14:M27)</f>
        <v>57.672499999999999</v>
      </c>
      <c r="N28" s="16">
        <f>AVERAGE(N14:N27)</f>
        <v>0.70821250000000002</v>
      </c>
    </row>
    <row r="29" spans="1:14" ht="13.8" x14ac:dyDescent="0.25"/>
    <row r="30" spans="1:14" ht="120" customHeight="1" x14ac:dyDescent="0.25">
      <c r="A30" s="24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40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0" t="e">
        <f>{#REF!}</f>
        <v>#REF!</v>
      </c>
      <c r="B35" s="20"/>
      <c r="C35" s="8"/>
      <c r="E35" s="21"/>
      <c r="F35" s="21"/>
      <c r="G35" s="21"/>
      <c r="H35" s="21"/>
    </row>
    <row r="36" spans="1:10" ht="13.8" hidden="1" x14ac:dyDescent="0.25"/>
    <row r="37" spans="1:10" ht="45" customHeight="1" x14ac:dyDescent="0.25">
      <c r="B37" s="22" t="str">
        <f>B10</f>
        <v>FRANCISCO JOSÉ GÓMEZ MARÍN</v>
      </c>
      <c r="C37" s="22"/>
      <c r="D37" s="22"/>
      <c r="E37" s="18"/>
      <c r="F37" s="18"/>
      <c r="G37" s="22" t="s">
        <v>42</v>
      </c>
      <c r="H37" s="22"/>
      <c r="I37" s="22"/>
      <c r="J37" s="1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I37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3</v>
      </c>
      <c r="C8" s="2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Febrero 2023- Julio 2023</v>
      </c>
      <c r="M8" s="29"/>
      <c r="N8" s="29"/>
    </row>
    <row r="9" spans="1:14" ht="13.8" x14ac:dyDescent="0.25"/>
    <row r="10" spans="1:14" ht="13.8" x14ac:dyDescent="0.25">
      <c r="A10" s="4" t="s">
        <v>11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13</v>
      </c>
      <c r="B12" s="30" t="s">
        <v>14</v>
      </c>
      <c r="C12" s="30" t="s">
        <v>15</v>
      </c>
      <c r="D12" s="23" t="s">
        <v>16</v>
      </c>
      <c r="E12" s="23" t="s">
        <v>17</v>
      </c>
      <c r="F12" s="23" t="s">
        <v>18</v>
      </c>
      <c r="G12" s="23"/>
      <c r="H12" s="23" t="s">
        <v>19</v>
      </c>
      <c r="I12" s="23" t="s">
        <v>20</v>
      </c>
      <c r="J12" s="23" t="s">
        <v>21</v>
      </c>
      <c r="K12" s="23" t="s">
        <v>22</v>
      </c>
      <c r="L12" s="23" t="s">
        <v>23</v>
      </c>
      <c r="M12" s="23" t="s">
        <v>24</v>
      </c>
      <c r="N12" s="23" t="s">
        <v>25</v>
      </c>
    </row>
    <row r="13" spans="1:14" ht="13.8" x14ac:dyDescent="0.25">
      <c r="A13" s="23"/>
      <c r="B13" s="30"/>
      <c r="C13" s="30"/>
      <c r="D13" s="23"/>
      <c r="E13" s="23"/>
      <c r="F13" s="9" t="s">
        <v>26</v>
      </c>
      <c r="G13" s="9" t="s">
        <v>27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40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0" t="e">
        <f>{#REF!}</f>
        <v>#REF!</v>
      </c>
      <c r="B35" s="20"/>
      <c r="C35" s="8"/>
      <c r="E35" s="21"/>
      <c r="F35" s="21"/>
      <c r="G35" s="21"/>
      <c r="H35" s="21"/>
    </row>
    <row r="36" spans="1:10" ht="13.8" hidden="1" x14ac:dyDescent="0.25"/>
    <row r="37" spans="1:10" ht="45" customHeight="1" x14ac:dyDescent="0.25">
      <c r="B37" s="22" t="str">
        <f>B10</f>
        <v>FRANCISCO JOSÉ GÓMEZ MARÍN</v>
      </c>
      <c r="C37" s="22"/>
      <c r="D37" s="22"/>
      <c r="E37" s="18"/>
      <c r="F37" s="18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Febrero 2023- Julio 2023</v>
      </c>
      <c r="M8" s="29"/>
      <c r="N8" s="29"/>
    </row>
    <row r="9" spans="1:14" ht="13.8" x14ac:dyDescent="0.25"/>
    <row r="10" spans="1:14" ht="13.8" x14ac:dyDescent="0.25">
      <c r="A10" s="4" t="s">
        <v>11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13</v>
      </c>
      <c r="B12" s="30" t="s">
        <v>14</v>
      </c>
      <c r="C12" s="30" t="s">
        <v>15</v>
      </c>
      <c r="D12" s="23" t="s">
        <v>16</v>
      </c>
      <c r="E12" s="23" t="s">
        <v>17</v>
      </c>
      <c r="F12" s="23" t="s">
        <v>18</v>
      </c>
      <c r="G12" s="23"/>
      <c r="H12" s="23" t="s">
        <v>19</v>
      </c>
      <c r="I12" s="23" t="s">
        <v>20</v>
      </c>
      <c r="J12" s="23" t="s">
        <v>21</v>
      </c>
      <c r="K12" s="23" t="s">
        <v>22</v>
      </c>
      <c r="L12" s="23" t="s">
        <v>23</v>
      </c>
      <c r="M12" s="23" t="s">
        <v>24</v>
      </c>
      <c r="N12" s="23" t="s">
        <v>25</v>
      </c>
    </row>
    <row r="13" spans="1:14" ht="13.8" x14ac:dyDescent="0.25">
      <c r="A13" s="23"/>
      <c r="B13" s="30"/>
      <c r="C13" s="30"/>
      <c r="D13" s="23"/>
      <c r="E13" s="23"/>
      <c r="F13" s="9" t="s">
        <v>26</v>
      </c>
      <c r="G13" s="9" t="s">
        <v>27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ECOLOGÍA</v>
      </c>
      <c r="B14" s="11"/>
      <c r="C14" s="11" t="str">
        <f>'1'!C14</f>
        <v>206 A</v>
      </c>
      <c r="D14" s="11" t="str">
        <f>'1'!D14</f>
        <v>IAMB</v>
      </c>
      <c r="E14" s="11">
        <f>'1'!E14</f>
        <v>27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27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/>
      <c r="C15" s="11" t="str">
        <f>'1'!C15</f>
        <v>406 A</v>
      </c>
      <c r="D15" s="11" t="str">
        <f>'1'!D15</f>
        <v>IAMB</v>
      </c>
      <c r="E15" s="11">
        <f>'1'!E15</f>
        <v>30</v>
      </c>
      <c r="F15" s="11"/>
      <c r="G15" s="11"/>
      <c r="H15" s="12">
        <f t="shared" si="0"/>
        <v>0</v>
      </c>
      <c r="I15" s="11">
        <f t="shared" si="1"/>
        <v>30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/>
      <c r="C16" s="11" t="str">
        <f>'1'!C16</f>
        <v>606 A</v>
      </c>
      <c r="D16" s="11" t="str">
        <f>'1'!D16</f>
        <v>IAMB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94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40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0" t="e">
        <f>{#REF!}</f>
        <v>#REF!</v>
      </c>
      <c r="B35" s="20"/>
      <c r="C35" s="8"/>
      <c r="E35" s="21"/>
      <c r="F35" s="21"/>
      <c r="G35" s="21"/>
      <c r="H35" s="21"/>
    </row>
    <row r="36" spans="1:10" ht="13.8" hidden="1" x14ac:dyDescent="0.25"/>
    <row r="37" spans="1:10" ht="45" customHeight="1" x14ac:dyDescent="0.25">
      <c r="B37" s="22" t="str">
        <f>B10</f>
        <v>FRANCISCO JOSÉ GÓMEZ MARÍN</v>
      </c>
      <c r="C37" s="22"/>
      <c r="D37" s="22"/>
      <c r="E37" s="18"/>
      <c r="F37" s="18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3</v>
      </c>
      <c r="I8" s="31" t="s">
        <v>9</v>
      </c>
      <c r="J8" s="31"/>
      <c r="K8" s="31"/>
      <c r="L8" s="29" t="str">
        <f>'1'!L8</f>
        <v>Febrero 2023- Julio 2023</v>
      </c>
      <c r="M8" s="29"/>
      <c r="N8" s="29"/>
    </row>
    <row r="9" spans="1:14" ht="13.8" x14ac:dyDescent="0.25"/>
    <row r="10" spans="1:14" ht="13.8" x14ac:dyDescent="0.25">
      <c r="A10" s="4" t="s">
        <v>11</v>
      </c>
      <c r="B10" s="29" t="s">
        <v>12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13</v>
      </c>
      <c r="B12" s="30" t="s">
        <v>14</v>
      </c>
      <c r="C12" s="30" t="s">
        <v>15</v>
      </c>
      <c r="D12" s="23" t="s">
        <v>16</v>
      </c>
      <c r="E12" s="23" t="s">
        <v>17</v>
      </c>
      <c r="F12" s="23" t="s">
        <v>18</v>
      </c>
      <c r="G12" s="23"/>
      <c r="H12" s="23" t="s">
        <v>19</v>
      </c>
      <c r="I12" s="23" t="s">
        <v>20</v>
      </c>
      <c r="J12" s="23" t="s">
        <v>21</v>
      </c>
      <c r="K12" s="23" t="s">
        <v>22</v>
      </c>
      <c r="L12" s="23" t="s">
        <v>23</v>
      </c>
      <c r="M12" s="23" t="s">
        <v>24</v>
      </c>
      <c r="N12" s="23" t="s">
        <v>25</v>
      </c>
    </row>
    <row r="13" spans="1:14" ht="13.8" x14ac:dyDescent="0.25">
      <c r="A13" s="23"/>
      <c r="B13" s="30"/>
      <c r="C13" s="30"/>
      <c r="D13" s="23"/>
      <c r="E13" s="23"/>
      <c r="F13" s="9" t="s">
        <v>26</v>
      </c>
      <c r="G13" s="9" t="s">
        <v>27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43</v>
      </c>
      <c r="B14" s="11"/>
      <c r="C14" s="11" t="str">
        <f>'1'!C14</f>
        <v>206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44</v>
      </c>
      <c r="B15" s="11"/>
      <c r="C15" s="11" t="str">
        <f>'1'!C15</f>
        <v>406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45</v>
      </c>
      <c r="B16" s="11"/>
      <c r="C16" s="11" t="str">
        <f>'1'!C16</f>
        <v>606 A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113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113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40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5">
      <c r="B34" s="35" t="s">
        <v>46</v>
      </c>
      <c r="C34" s="35"/>
      <c r="D34" s="35"/>
      <c r="G34" s="29" t="s">
        <v>47</v>
      </c>
      <c r="H34" s="29"/>
      <c r="I34" s="29"/>
      <c r="J34" s="29"/>
    </row>
    <row r="35" spans="1:10" ht="13.8" hidden="1" x14ac:dyDescent="0.25">
      <c r="A35" s="20" t="e">
        <f>{#REF!}</f>
        <v>#REF!</v>
      </c>
      <c r="B35" s="20"/>
      <c r="C35" s="8"/>
      <c r="E35" s="21"/>
      <c r="F35" s="21"/>
      <c r="G35" s="21"/>
      <c r="H35" s="21"/>
    </row>
    <row r="36" spans="1:10" ht="13.8" hidden="1" x14ac:dyDescent="0.25"/>
    <row r="37" spans="1:10" ht="45" customHeight="1" x14ac:dyDescent="0.25">
      <c r="B37" s="22" t="str">
        <f>B10</f>
        <v>FRANCISCO JOSÉ GÓMEZ MARÍN</v>
      </c>
      <c r="C37" s="22"/>
      <c r="D37" s="22"/>
      <c r="E37" s="18"/>
      <c r="F37" s="18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2023-05-05T07:07:15Z</dcterms:modified>
</cp:coreProperties>
</file>