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"/>
    </mc:Choice>
  </mc:AlternateContent>
  <xr:revisionPtr revIDLastSave="0" documentId="13_ncr:1_{A1170C5E-48A5-4E83-9D3F-E942B6FCBF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5" l="1"/>
  <c r="N16" i="25"/>
  <c r="H16" i="25"/>
  <c r="I18" i="24"/>
  <c r="L18" i="24"/>
  <c r="M28" i="10"/>
  <c r="M28" i="25"/>
  <c r="K28" i="25"/>
  <c r="G28" i="25"/>
  <c r="F28" i="25"/>
  <c r="E17" i="25"/>
  <c r="H17" i="25" s="1"/>
  <c r="D17" i="25"/>
  <c r="C17" i="25"/>
  <c r="A17" i="25"/>
  <c r="E16" i="25"/>
  <c r="I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28" i="24"/>
  <c r="M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I20" i="24"/>
  <c r="I19" i="24"/>
  <c r="I17" i="24"/>
  <c r="D17" i="24"/>
  <c r="C17" i="24"/>
  <c r="I16" i="24"/>
  <c r="D16" i="24"/>
  <c r="C16" i="24"/>
  <c r="E15" i="24"/>
  <c r="I15" i="24" s="1"/>
  <c r="D15" i="24"/>
  <c r="C15" i="24"/>
  <c r="A15" i="24"/>
  <c r="E14" i="24"/>
  <c r="I14" i="24" s="1"/>
  <c r="D14" i="24"/>
  <c r="C14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L8" i="23"/>
  <c r="H8" i="23"/>
  <c r="E8" i="23"/>
  <c r="A15" i="22"/>
  <c r="C15" i="22"/>
  <c r="D15" i="22"/>
  <c r="E15" i="22"/>
  <c r="I15" i="22" s="1"/>
  <c r="A16" i="22"/>
  <c r="C16" i="22"/>
  <c r="D16" i="22"/>
  <c r="L16" i="22"/>
  <c r="A17" i="22"/>
  <c r="C17" i="22"/>
  <c r="D17" i="22"/>
  <c r="E17" i="22"/>
  <c r="I17" i="22" s="1"/>
  <c r="L18" i="22"/>
  <c r="A19" i="22"/>
  <c r="C19" i="22"/>
  <c r="D19" i="22"/>
  <c r="E19" i="22"/>
  <c r="A20" i="22"/>
  <c r="C20" i="22"/>
  <c r="D20" i="22"/>
  <c r="E20" i="22"/>
  <c r="I20" i="22" s="1"/>
  <c r="A21" i="22"/>
  <c r="C21" i="22"/>
  <c r="D21" i="22"/>
  <c r="E21" i="22"/>
  <c r="I21" i="22" s="1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I27" i="22" s="1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I24" i="22"/>
  <c r="I23" i="22"/>
  <c r="I19" i="22"/>
  <c r="N28" i="10"/>
  <c r="K28" i="10"/>
  <c r="G28" i="10"/>
  <c r="E28" i="10"/>
  <c r="L17" i="10"/>
  <c r="I17" i="10"/>
  <c r="L16" i="10"/>
  <c r="I16" i="10"/>
  <c r="L15" i="10"/>
  <c r="H15" i="25" l="1"/>
  <c r="N17" i="25"/>
  <c r="J17" i="25"/>
  <c r="J14" i="25"/>
  <c r="H14" i="25"/>
  <c r="N14" i="25"/>
  <c r="N28" i="25" s="1"/>
  <c r="L15" i="22"/>
  <c r="L17" i="22"/>
  <c r="I16" i="22"/>
  <c r="I14" i="22"/>
  <c r="L14" i="25"/>
  <c r="L15" i="25"/>
  <c r="L16" i="25"/>
  <c r="L17" i="25"/>
  <c r="E28" i="25"/>
  <c r="L14" i="24"/>
  <c r="L15" i="24"/>
  <c r="L16" i="24"/>
  <c r="L17" i="24"/>
  <c r="L19" i="24"/>
  <c r="L20" i="24"/>
  <c r="E28" i="24"/>
  <c r="L14" i="23"/>
  <c r="L15" i="23"/>
  <c r="L16" i="23"/>
  <c r="L17" i="23"/>
  <c r="E28" i="23"/>
  <c r="I18" i="22"/>
  <c r="I22" i="22"/>
  <c r="I26" i="22"/>
  <c r="L14" i="22"/>
  <c r="E28" i="22"/>
  <c r="I28" i="25" l="1"/>
  <c r="J28" i="25" s="1"/>
  <c r="L28" i="25"/>
  <c r="H28" i="25"/>
  <c r="I28" i="24"/>
  <c r="I28" i="23"/>
  <c r="L28" i="23"/>
  <c r="I28" i="22"/>
  <c r="F28" i="10" l="1"/>
  <c r="I2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<sst xmlns="http://schemas.openxmlformats.org/spreadsheetml/2006/main" count="211" uniqueCount="57">
  <si>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</si>
  <si>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</si>
  <si>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</si>
  <si>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</si>
  <si>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</si>
  <si>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</si>
  <si>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</si>
  <si>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</si>
  <si>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</si>
  <si>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</si>
  <si>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</si>
  <si>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</si>
  <si>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</si>
  <si>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</si>
  <si>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</si>
  <si>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</si>
  <si>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</si>
  <si>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</si>
  <si>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</si>
  <si>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</si>
  <si>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</si>
  <si>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</si>
  <si>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</si>
  <si>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</si>
  <si>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</si>
  <si>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</si>
  <si>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</si>
  <si>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</si>
  <si>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</si>
  <si>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</si>
  <si>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</si>
  <si>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</si>
  <si>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</si>
  <si>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</si>
  <si>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FENOMENOS DE TRANSPORTE</t>
  </si>
  <si>
    <t>506-A</t>
  </si>
  <si>
    <t>FISICOQUIMICA II</t>
  </si>
  <si>
    <t>−</t>
  </si>
  <si>
    <t>MECANICA DE FLUIDOS</t>
  </si>
  <si>
    <t>S/E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</si>
  <si>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</si>
  <si>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</si>
  <si>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</si>
  <si>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</si>
  <si>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</si>
  <si>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</si>
  <si>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FINAL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</si>
  <si>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</si>
  <si>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</si>
  <si>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</si>
  <si>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</si>
  <si>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</si>
  <si>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</si>
  <si>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</si>
  <si>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</si>
  <si>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MECA</t>
  </si>
  <si>
    <t>FEB 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</si>
</sst>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12" fillId="0" borderId="1" xfId="0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4</v>
      </c>
      <c r="I8" s="42" t="s">
        <v>7</v>
      </c>
      <c r="J8" s="42"/>
      <c r="K8" s="42"/>
      <c r="L8" s="43" t="s">
        <v>56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8" t="s">
        <v>47</v>
      </c>
      <c r="B14" s="9">
        <v>1</v>
      </c>
      <c r="C14" s="21" t="s">
        <v>48</v>
      </c>
      <c r="D14" s="9" t="s">
        <v>33</v>
      </c>
      <c r="E14" s="9">
        <v>28</v>
      </c>
      <c r="F14" s="30">
        <v>19</v>
      </c>
      <c r="G14" s="9"/>
      <c r="H14" s="10"/>
      <c r="I14" s="30">
        <v>9</v>
      </c>
      <c r="J14" s="10"/>
      <c r="K14" s="9"/>
      <c r="L14" s="50">
        <v>0</v>
      </c>
      <c r="M14" s="9">
        <v>49</v>
      </c>
      <c r="N14" s="50">
        <v>0.68</v>
      </c>
    </row>
    <row r="15" spans="1:14" s="11" customFormat="1" ht="24" x14ac:dyDescent="0.2">
      <c r="A15" s="8" t="s">
        <v>49</v>
      </c>
      <c r="B15" s="9">
        <v>1</v>
      </c>
      <c r="C15" s="21" t="s">
        <v>50</v>
      </c>
      <c r="D15" s="9" t="s">
        <v>33</v>
      </c>
      <c r="E15" s="9">
        <v>25</v>
      </c>
      <c r="F15" s="9">
        <v>18</v>
      </c>
      <c r="G15" s="9"/>
      <c r="H15" s="10"/>
      <c r="I15" s="9">
        <v>7</v>
      </c>
      <c r="J15" s="10"/>
      <c r="K15" s="9"/>
      <c r="L15" s="10">
        <f t="shared" ref="L15:L17" si="0">K15/E15</f>
        <v>0</v>
      </c>
      <c r="M15" s="9">
        <v>57</v>
      </c>
      <c r="N15" s="15">
        <v>0.72</v>
      </c>
    </row>
    <row r="16" spans="1:14" s="11" customFormat="1" x14ac:dyDescent="0.2">
      <c r="A16" s="8" t="s">
        <v>51</v>
      </c>
      <c r="B16" s="9">
        <v>1</v>
      </c>
      <c r="C16" s="21" t="s">
        <v>52</v>
      </c>
      <c r="D16" s="9" t="s">
        <v>33</v>
      </c>
      <c r="E16" s="9">
        <v>27</v>
      </c>
      <c r="F16" s="22">
        <v>8</v>
      </c>
      <c r="G16" s="22"/>
      <c r="H16" s="10"/>
      <c r="I16" s="9">
        <f t="shared" ref="I15:I28" si="1">(E16-SUM(F16:G16))-K16</f>
        <v>19</v>
      </c>
      <c r="J16" s="10"/>
      <c r="K16" s="9"/>
      <c r="L16" s="10">
        <f t="shared" si="0"/>
        <v>0</v>
      </c>
      <c r="M16" s="22">
        <v>67</v>
      </c>
      <c r="N16" s="29">
        <v>0.7</v>
      </c>
    </row>
    <row r="17" spans="1:14" s="11" customFormat="1" ht="24" x14ac:dyDescent="0.2">
      <c r="A17" s="8" t="s">
        <v>53</v>
      </c>
      <c r="B17" s="9">
        <v>1</v>
      </c>
      <c r="C17" s="21" t="s">
        <v>54</v>
      </c>
      <c r="D17" s="9" t="s">
        <v>55</v>
      </c>
      <c r="E17" s="9">
        <v>15</v>
      </c>
      <c r="F17" s="9">
        <v>1</v>
      </c>
      <c r="G17" s="9"/>
      <c r="H17" s="10"/>
      <c r="I17" s="9">
        <f t="shared" si="1"/>
        <v>14</v>
      </c>
      <c r="J17" s="10"/>
      <c r="K17" s="9"/>
      <c r="L17" s="10">
        <f t="shared" si="0"/>
        <v>0</v>
      </c>
      <c r="M17" s="9">
        <v>89</v>
      </c>
      <c r="N17" s="15">
        <v>0.86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46</v>
      </c>
      <c r="G28" s="17">
        <f>SUM(G14:G27)</f>
        <v>0</v>
      </c>
      <c r="H28" s="24"/>
      <c r="I28" s="17">
        <f t="shared" si="1"/>
        <v>49</v>
      </c>
      <c r="J28" s="24"/>
      <c r="K28" s="17">
        <f>SUM(K14:K27)</f>
        <v>0</v>
      </c>
      <c r="L28" s="18"/>
      <c r="M28" s="23">
        <f>AVERAGE(M14:M27)</f>
        <v>65.5</v>
      </c>
      <c r="N28" s="19">
        <f>AVERAGE(N14:N27)</f>
        <v>0.73999999999999988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41</v>
      </c>
      <c r="C37" s="49"/>
      <c r="D37" s="49"/>
      <c r="E37" s="13"/>
      <c r="F37" s="13"/>
      <c r="G37" s="49" t="s">
        <v>40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44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 -JUL 2023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5.5" x14ac:dyDescent="0.2">
      <c r="A14" s="9" t="str">
        <f>'1'!A14</f>
        <v xml:space="preserve">CALCULO INTEGRAL </v>
      </c>
      <c r="B14" s="9">
        <v>2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21</v>
      </c>
      <c r="G14" s="9"/>
      <c r="H14" s="10"/>
      <c r="I14" s="9">
        <f t="shared" ref="I14:I28" si="0">(E14-SUM(F14:G14))-K14</f>
        <v>7</v>
      </c>
      <c r="J14" s="10"/>
      <c r="K14" s="9"/>
      <c r="L14" s="10">
        <f t="shared" ref="L14:L18" si="1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CALCULO INTEGRAL</v>
      </c>
      <c r="B15" s="9" t="s">
        <v>39</v>
      </c>
      <c r="C15" s="9" t="str">
        <f>'1'!C15</f>
        <v>206-B</v>
      </c>
      <c r="D15" s="9" t="str">
        <f>'1'!D15</f>
        <v>IAMB</v>
      </c>
      <c r="E15" s="9">
        <f>'1'!E15</f>
        <v>25</v>
      </c>
      <c r="F15" s="22" t="s">
        <v>37</v>
      </c>
      <c r="G15" s="9"/>
      <c r="H15" s="10"/>
      <c r="I15" s="9">
        <f t="shared" si="0"/>
        <v>25</v>
      </c>
      <c r="J15" s="10"/>
      <c r="K15" s="9"/>
      <c r="L15" s="10">
        <f t="shared" si="1"/>
        <v>0</v>
      </c>
      <c r="M15" s="9" t="s">
        <v>37</v>
      </c>
      <c r="N15" s="15" t="s">
        <v>37</v>
      </c>
    </row>
    <row r="16" spans="1:14" s="11" customFormat="1" ht="25.5" x14ac:dyDescent="0.2">
      <c r="A16" s="9" t="str">
        <f>'1'!A16</f>
        <v>FISICOQUIMICA I</v>
      </c>
      <c r="B16" s="9">
        <v>1</v>
      </c>
      <c r="C16" s="9" t="str">
        <f>'1'!C16</f>
        <v>406-A</v>
      </c>
      <c r="D16" s="9" t="str">
        <f>'1'!D16</f>
        <v>IAMB</v>
      </c>
      <c r="E16" s="9">
        <v>15</v>
      </c>
      <c r="F16" s="9">
        <v>11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FUNDAMENTOS DE TERMODINAMICA</v>
      </c>
      <c r="B17" s="9">
        <v>2</v>
      </c>
      <c r="C17" s="9" t="str">
        <f>'1'!C17</f>
        <v>411-B</v>
      </c>
      <c r="D17" s="9" t="str">
        <f>'1'!D17</f>
        <v>MECA</v>
      </c>
      <c r="E17" s="9">
        <f>'1'!E17</f>
        <v>15</v>
      </c>
      <c r="F17" s="9">
        <v>8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38</v>
      </c>
      <c r="N17" s="15">
        <v>0.5</v>
      </c>
    </row>
    <row r="18" spans="1:14" s="11" customFormat="1" ht="25.5" x14ac:dyDescent="0.2">
      <c r="A18" s="9" t="s">
        <v>36</v>
      </c>
      <c r="B18" s="9">
        <v>2</v>
      </c>
      <c r="C18" s="9" t="s">
        <v>35</v>
      </c>
      <c r="D18" s="9" t="s">
        <v>33</v>
      </c>
      <c r="E18" s="9">
        <v>15</v>
      </c>
      <c r="F18" s="9">
        <v>9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43</v>
      </c>
      <c r="N18" s="15">
        <v>0.6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49</v>
      </c>
      <c r="G28" s="17">
        <f>SUM(G14:G27)</f>
        <v>0</v>
      </c>
      <c r="H28" s="18"/>
      <c r="I28" s="17">
        <f t="shared" si="0"/>
        <v>49</v>
      </c>
      <c r="J28" s="18"/>
      <c r="K28" s="17">
        <f>SUM(K14:K27)</f>
        <v>0</v>
      </c>
      <c r="L28" s="18"/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42</v>
      </c>
      <c r="C37" s="49"/>
      <c r="D37" s="49"/>
      <c r="E37" s="13"/>
      <c r="F37" s="13"/>
      <c r="G37" s="49" t="s">
        <v>40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7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44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 -JUL 2023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5.5" x14ac:dyDescent="0.2">
      <c r="A14" s="9" t="str">
        <f>'1'!A14</f>
        <v xml:space="preserve">CALCULO INTEGRAL </v>
      </c>
      <c r="B14" s="9">
        <v>3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65</v>
      </c>
      <c r="N14" s="15">
        <v>0.76</v>
      </c>
    </row>
    <row r="15" spans="1:14" s="11" customFormat="1" ht="25.5" x14ac:dyDescent="0.2">
      <c r="A15" s="9" t="str">
        <f>'1'!A15</f>
        <v>CALCULO INTEGRAL</v>
      </c>
      <c r="B15" s="9">
        <v>2</v>
      </c>
      <c r="C15" s="9" t="str">
        <f>'1'!C15</f>
        <v>206-B</v>
      </c>
      <c r="D15" s="9" t="str">
        <f>'1'!D15</f>
        <v>IAMB</v>
      </c>
      <c r="E15" s="9">
        <f>'1'!E15</f>
        <v>25</v>
      </c>
      <c r="F15" s="9">
        <v>12</v>
      </c>
      <c r="G15" s="9"/>
      <c r="H15" s="10"/>
      <c r="I15" s="9">
        <f t="shared" si="0"/>
        <v>13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tr">
        <f>'1'!A16</f>
        <v>FISICOQUIMICA I</v>
      </c>
      <c r="B16" s="9" t="s">
        <v>39</v>
      </c>
      <c r="C16" s="9" t="str">
        <f>'1'!C16</f>
        <v>406-A</v>
      </c>
      <c r="D16" s="9" t="str">
        <f>'1'!D16</f>
        <v>IAMB</v>
      </c>
      <c r="E16" s="9">
        <f>'1'!E16</f>
        <v>27</v>
      </c>
      <c r="F16" s="22" t="s">
        <v>37</v>
      </c>
      <c r="G16" s="9"/>
      <c r="H16" s="10"/>
      <c r="I16" s="9">
        <f t="shared" si="0"/>
        <v>27</v>
      </c>
      <c r="J16" s="10"/>
      <c r="K16" s="9"/>
      <c r="L16" s="10">
        <f t="shared" si="1"/>
        <v>0</v>
      </c>
      <c r="M16" s="22" t="s">
        <v>37</v>
      </c>
      <c r="N16" s="25" t="s">
        <v>37</v>
      </c>
    </row>
    <row r="17" spans="1:14" s="11" customFormat="1" ht="25.5" x14ac:dyDescent="0.2">
      <c r="A17" s="9" t="str">
        <f>'1'!A17</f>
        <v>FUNDAMENTOS DE TERMODINAMICA</v>
      </c>
      <c r="B17" s="9">
        <v>3</v>
      </c>
      <c r="C17" s="9" t="str">
        <f>'1'!C17</f>
        <v>411-B</v>
      </c>
      <c r="D17" s="9" t="str">
        <f>'1'!D17</f>
        <v>MECA</v>
      </c>
      <c r="E17" s="9">
        <f>'1'!E17</f>
        <v>15</v>
      </c>
      <c r="F17" s="9">
        <v>9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48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49</v>
      </c>
      <c r="G28" s="17">
        <f>SUM(G14:G27)</f>
        <v>0</v>
      </c>
      <c r="H28" s="18"/>
      <c r="I28" s="17">
        <f t="shared" si="0"/>
        <v>46</v>
      </c>
      <c r="J28" s="18"/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0.69000000000000006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42</v>
      </c>
      <c r="C37" s="49"/>
      <c r="D37" s="49"/>
      <c r="E37" s="13"/>
      <c r="F37" s="13"/>
      <c r="G37" s="49" t="s">
        <v>43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44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 -JUL 2023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5.5" x14ac:dyDescent="0.2">
      <c r="A14" s="9" t="str">
        <f>'1'!A14</f>
        <v xml:space="preserve">CALCULO INTEGRAL </v>
      </c>
      <c r="B14" s="9">
        <v>4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26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0" si="1">K14/E14</f>
        <v>0</v>
      </c>
      <c r="M14" s="26">
        <v>54</v>
      </c>
      <c r="N14" s="15">
        <v>0.7</v>
      </c>
    </row>
    <row r="15" spans="1:14" s="11" customFormat="1" ht="25.5" x14ac:dyDescent="0.2">
      <c r="A15" s="9" t="str">
        <f>'1'!A15</f>
        <v>CALCULO INTEGRAL</v>
      </c>
      <c r="B15" s="9">
        <v>3</v>
      </c>
      <c r="C15" s="9" t="str">
        <f>'1'!C15</f>
        <v>206-B</v>
      </c>
      <c r="D15" s="9" t="str">
        <f>'1'!D15</f>
        <v>IAMB</v>
      </c>
      <c r="E15" s="9">
        <f>'1'!E15</f>
        <v>25</v>
      </c>
      <c r="F15" s="9">
        <v>13</v>
      </c>
      <c r="G15" s="9"/>
      <c r="H15" s="10"/>
      <c r="I15" s="9">
        <f t="shared" si="0"/>
        <v>12</v>
      </c>
      <c r="J15" s="10"/>
      <c r="K15" s="9"/>
      <c r="L15" s="10">
        <f t="shared" si="1"/>
        <v>0</v>
      </c>
      <c r="M15" s="9">
        <v>76</v>
      </c>
      <c r="N15" s="15">
        <v>0.75</v>
      </c>
    </row>
    <row r="16" spans="1:14" s="11" customFormat="1" ht="25.5" x14ac:dyDescent="0.2">
      <c r="A16" s="9" t="s">
        <v>34</v>
      </c>
      <c r="B16" s="9">
        <v>4</v>
      </c>
      <c r="C16" s="9" t="str">
        <f>'1'!C16</f>
        <v>406-A</v>
      </c>
      <c r="D16" s="9" t="str">
        <f>'1'!D16</f>
        <v>IAMB</v>
      </c>
      <c r="E16" s="9">
        <v>16</v>
      </c>
      <c r="F16" s="9">
        <v>12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27">
        <v>72</v>
      </c>
      <c r="N16" s="15">
        <v>0.75</v>
      </c>
    </row>
    <row r="17" spans="1:14" s="11" customFormat="1" ht="25.5" x14ac:dyDescent="0.2">
      <c r="A17" s="9" t="s">
        <v>36</v>
      </c>
      <c r="B17" s="9">
        <v>3</v>
      </c>
      <c r="C17" s="9" t="str">
        <f>'1'!C17</f>
        <v>411-B</v>
      </c>
      <c r="D17" s="9" t="str">
        <f>'1'!D17</f>
        <v>MECA</v>
      </c>
      <c r="E17" s="9">
        <v>15</v>
      </c>
      <c r="F17" s="9">
        <v>12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61</v>
      </c>
      <c r="N17" s="15">
        <v>0.8</v>
      </c>
    </row>
    <row r="18" spans="1:14" s="11" customFormat="1" ht="25.5" x14ac:dyDescent="0.2">
      <c r="A18" s="9" t="s">
        <v>36</v>
      </c>
      <c r="B18" s="9">
        <v>4</v>
      </c>
      <c r="C18" s="9" t="s">
        <v>35</v>
      </c>
      <c r="D18" s="9" t="s">
        <v>33</v>
      </c>
      <c r="E18" s="9">
        <v>15</v>
      </c>
      <c r="F18" s="9">
        <v>7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42</v>
      </c>
      <c r="N18" s="15">
        <v>0.47</v>
      </c>
    </row>
    <row r="19" spans="1:14" s="11" customFormat="1" ht="25.5" x14ac:dyDescent="0.2">
      <c r="A19" s="9" t="s">
        <v>38</v>
      </c>
      <c r="B19" s="9">
        <v>4</v>
      </c>
      <c r="C19" s="9" t="s">
        <v>35</v>
      </c>
      <c r="D19" s="9" t="s">
        <v>33</v>
      </c>
      <c r="E19" s="9">
        <v>16</v>
      </c>
      <c r="F19" s="9">
        <v>8</v>
      </c>
      <c r="G19" s="9"/>
      <c r="H19" s="10"/>
      <c r="I19" s="9">
        <f t="shared" si="0"/>
        <v>8</v>
      </c>
      <c r="J19" s="10"/>
      <c r="K19" s="9"/>
      <c r="L19" s="10">
        <f t="shared" si="1"/>
        <v>0</v>
      </c>
      <c r="M19" s="9">
        <v>39</v>
      </c>
      <c r="N19" s="15">
        <v>0.5</v>
      </c>
    </row>
    <row r="20" spans="1:14" s="11" customFormat="1" ht="25.5" x14ac:dyDescent="0.2">
      <c r="A20" s="9" t="s">
        <v>38</v>
      </c>
      <c r="B20" s="9">
        <v>5</v>
      </c>
      <c r="C20" s="9" t="s">
        <v>35</v>
      </c>
      <c r="D20" s="9" t="s">
        <v>33</v>
      </c>
      <c r="E20" s="9">
        <v>16</v>
      </c>
      <c r="F20" s="9">
        <v>12</v>
      </c>
      <c r="G20" s="9"/>
      <c r="H20" s="10"/>
      <c r="I20" s="9">
        <f t="shared" si="0"/>
        <v>4</v>
      </c>
      <c r="J20" s="10"/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90</v>
      </c>
      <c r="G28" s="17"/>
      <c r="H28" s="18"/>
      <c r="I28" s="17">
        <f t="shared" si="0"/>
        <v>41</v>
      </c>
      <c r="J28" s="18"/>
      <c r="K28" s="17"/>
      <c r="L28" s="18"/>
      <c r="M28" s="23">
        <f>AVERAGE(M14:M27)</f>
        <v>58.857142857142854</v>
      </c>
      <c r="N28" s="19">
        <f>AVERAGE(N14:N27)</f>
        <v>0.67428571428571427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32</v>
      </c>
      <c r="C37" s="49"/>
      <c r="D37" s="49"/>
      <c r="E37" s="13"/>
      <c r="F37" s="13"/>
      <c r="G37" s="49" t="s">
        <v>43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 -JUL 2023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5.5" x14ac:dyDescent="0.2">
      <c r="A14" s="9" t="str">
        <f>'1'!A14</f>
        <v xml:space="preserve">CALCULO INTEGRAL </v>
      </c>
      <c r="B14" s="28" t="s">
        <v>46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14</v>
      </c>
      <c r="G14" s="9">
        <v>11</v>
      </c>
      <c r="H14" s="10">
        <f>(F14+G14)/E14</f>
        <v>0.8928571428571429</v>
      </c>
      <c r="I14" s="9">
        <f>E14-(F14+G14)</f>
        <v>3</v>
      </c>
      <c r="J14" s="10">
        <f t="shared" ref="J14:J28" si="0">I14/E14</f>
        <v>0.10714285714285714</v>
      </c>
      <c r="K14" s="9">
        <v>0</v>
      </c>
      <c r="L14" s="10">
        <f t="shared" ref="L14:L28" si="1">K14/E14</f>
        <v>0</v>
      </c>
      <c r="M14" s="9">
        <v>52</v>
      </c>
      <c r="N14" s="15">
        <f>(F14+G14)/E14</f>
        <v>0.8928571428571429</v>
      </c>
    </row>
    <row r="15" spans="1:14" s="11" customFormat="1" ht="25.5" x14ac:dyDescent="0.2">
      <c r="A15" s="9" t="str">
        <f>'1'!A15</f>
        <v>CALCULO INTEGRAL</v>
      </c>
      <c r="B15" s="28" t="s">
        <v>46</v>
      </c>
      <c r="C15" s="9" t="str">
        <f>'1'!C15</f>
        <v>206-B</v>
      </c>
      <c r="D15" s="9" t="str">
        <f>'1'!D15</f>
        <v>IAMB</v>
      </c>
      <c r="E15" s="9">
        <f>'1'!E15</f>
        <v>25</v>
      </c>
      <c r="F15" s="9">
        <v>12</v>
      </c>
      <c r="G15" s="9">
        <v>2</v>
      </c>
      <c r="H15" s="10">
        <f>(F15+G15)/E15</f>
        <v>0.56000000000000005</v>
      </c>
      <c r="I15" s="9">
        <f t="shared" ref="I15:I28" si="2">(E15-SUM(F15:G15))-K15</f>
        <v>11</v>
      </c>
      <c r="J15" s="10">
        <f t="shared" si="0"/>
        <v>0.44</v>
      </c>
      <c r="K15" s="9">
        <v>0</v>
      </c>
      <c r="L15" s="10">
        <f t="shared" si="1"/>
        <v>0</v>
      </c>
      <c r="M15" s="9">
        <v>79</v>
      </c>
      <c r="N15" s="15">
        <v>0.86</v>
      </c>
    </row>
    <row r="16" spans="1:14" s="11" customFormat="1" ht="25.5" x14ac:dyDescent="0.2">
      <c r="A16" s="9" t="str">
        <f>'1'!A16</f>
        <v>FISICOQUIMICA I</v>
      </c>
      <c r="B16" s="28" t="s">
        <v>46</v>
      </c>
      <c r="C16" s="9" t="str">
        <f>'1'!C16</f>
        <v>406-A</v>
      </c>
      <c r="D16" s="9" t="str">
        <f>'1'!D16</f>
        <v>IAMB</v>
      </c>
      <c r="E16" s="9">
        <f>'1'!E16</f>
        <v>27</v>
      </c>
      <c r="F16" s="9">
        <v>5</v>
      </c>
      <c r="G16" s="9">
        <v>8</v>
      </c>
      <c r="H16" s="10">
        <f>(F16+G16)/E16</f>
        <v>0.48148148148148145</v>
      </c>
      <c r="I16" s="9">
        <f t="shared" si="2"/>
        <v>14</v>
      </c>
      <c r="J16" s="10">
        <f t="shared" si="0"/>
        <v>0.51851851851851849</v>
      </c>
      <c r="K16" s="9">
        <v>0</v>
      </c>
      <c r="L16" s="10">
        <f t="shared" si="1"/>
        <v>0</v>
      </c>
      <c r="M16" s="9">
        <v>67</v>
      </c>
      <c r="N16" s="15">
        <f>(F16+G16)/E16</f>
        <v>0.48148148148148145</v>
      </c>
    </row>
    <row r="17" spans="1:14" s="11" customFormat="1" ht="25.5" x14ac:dyDescent="0.2">
      <c r="A17" s="9" t="str">
        <f>'1'!A17</f>
        <v>FUNDAMENTOS DE TERMODINAMICA</v>
      </c>
      <c r="B17" s="28" t="s">
        <v>46</v>
      </c>
      <c r="C17" s="9" t="str">
        <f>'1'!C17</f>
        <v>411-B</v>
      </c>
      <c r="D17" s="9" t="str">
        <f>'1'!D17</f>
        <v>MECA</v>
      </c>
      <c r="E17" s="9">
        <f>'1'!E17</f>
        <v>15</v>
      </c>
      <c r="F17" s="9">
        <v>7</v>
      </c>
      <c r="G17" s="9">
        <v>7</v>
      </c>
      <c r="H17" s="10">
        <f>(F17+G17)/E17</f>
        <v>0.93333333333333335</v>
      </c>
      <c r="I17" s="9">
        <v>2</v>
      </c>
      <c r="J17" s="10">
        <f t="shared" si="0"/>
        <v>0.13333333333333333</v>
      </c>
      <c r="K17" s="9">
        <v>0</v>
      </c>
      <c r="L17" s="10">
        <f t="shared" si="1"/>
        <v>0</v>
      </c>
      <c r="M17" s="9">
        <v>69</v>
      </c>
      <c r="N17" s="15">
        <f>(F17+G17)/E17</f>
        <v>0.93333333333333335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38</v>
      </c>
      <c r="G28" s="17">
        <f>SUM(G14:G27)</f>
        <v>28</v>
      </c>
      <c r="H28" s="18">
        <f>SUM(F28:G28)/E28</f>
        <v>0.69473684210526321</v>
      </c>
      <c r="I28" s="17">
        <f t="shared" si="2"/>
        <v>29</v>
      </c>
      <c r="J28" s="18">
        <f t="shared" si="0"/>
        <v>0.30526315789473685</v>
      </c>
      <c r="K28" s="17">
        <f>SUM(K14:K27)</f>
        <v>0</v>
      </c>
      <c r="L28" s="18">
        <f t="shared" si="1"/>
        <v>0</v>
      </c>
      <c r="M28" s="17">
        <f>AVERAGE(M14:M27)</f>
        <v>66.75</v>
      </c>
      <c r="N28" s="19">
        <f>AVERAGE(N14:N27)</f>
        <v>0.79191798941798952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45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2023-03-27T03:38:08Z</dcterms:modified>
  <cp:category/>
  <cp:contentStatus/>
</cp:coreProperties>
</file>