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PORTES 2023 FEB-JULIO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4" l="1"/>
  <c r="E15" i="24"/>
  <c r="L15" i="24" s="1"/>
  <c r="D15" i="24"/>
  <c r="C15" i="24"/>
  <c r="A15" i="24"/>
  <c r="L14" i="24"/>
  <c r="E14" i="24"/>
  <c r="D14" i="24"/>
  <c r="C14" i="24"/>
  <c r="A14" i="24"/>
  <c r="E16" i="25" l="1"/>
  <c r="E17" i="25"/>
  <c r="E18" i="25"/>
  <c r="E19" i="25"/>
  <c r="E20" i="25"/>
  <c r="E21" i="25"/>
  <c r="E22" i="25"/>
  <c r="E23" i="25"/>
  <c r="E24" i="25"/>
  <c r="E25" i="25"/>
  <c r="E26" i="25"/>
  <c r="D26" i="25"/>
  <c r="D25" i="25"/>
  <c r="D24" i="25"/>
  <c r="D23" i="25"/>
  <c r="D22" i="25"/>
  <c r="D21" i="25"/>
  <c r="D20" i="25"/>
  <c r="D19" i="25"/>
  <c r="D18" i="25"/>
  <c r="D17" i="25"/>
  <c r="D16" i="25"/>
  <c r="C16" i="25"/>
  <c r="C17" i="25"/>
  <c r="C18" i="25"/>
  <c r="C19" i="25"/>
  <c r="C20" i="25"/>
  <c r="C21" i="25"/>
  <c r="C22" i="25"/>
  <c r="C23" i="25"/>
  <c r="C24" i="25"/>
  <c r="C25" i="25"/>
  <c r="C26" i="25"/>
  <c r="N27" i="25" l="1"/>
  <c r="M27" i="25"/>
  <c r="K27" i="25"/>
  <c r="G27" i="25"/>
  <c r="F27" i="25"/>
  <c r="I26" i="25"/>
  <c r="A26" i="25"/>
  <c r="I25" i="25"/>
  <c r="A25" i="25"/>
  <c r="I24" i="25"/>
  <c r="A24" i="25"/>
  <c r="I23" i="25"/>
  <c r="A23" i="25"/>
  <c r="I22" i="25"/>
  <c r="A22" i="25"/>
  <c r="I21" i="25"/>
  <c r="A21" i="25"/>
  <c r="A20" i="25"/>
  <c r="A19" i="25"/>
  <c r="A18" i="25"/>
  <c r="I17" i="25"/>
  <c r="A17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6" i="25" s="1"/>
  <c r="L8" i="25"/>
  <c r="H8" i="25"/>
  <c r="E8" i="25"/>
  <c r="F27" i="24"/>
  <c r="B10" i="24"/>
  <c r="B36" i="24" s="1"/>
  <c r="L8" i="24"/>
  <c r="H8" i="24"/>
  <c r="E8" i="24"/>
  <c r="N28" i="23"/>
  <c r="M28" i="23"/>
  <c r="K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L16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N27" i="10"/>
  <c r="M27" i="10"/>
  <c r="K27" i="10"/>
  <c r="G27" i="10"/>
  <c r="F27" i="10"/>
  <c r="E27" i="10"/>
  <c r="L15" i="10"/>
  <c r="L14" i="10"/>
  <c r="L14" i="25" l="1"/>
  <c r="L15" i="25"/>
  <c r="H14" i="25"/>
  <c r="H15" i="25"/>
  <c r="E27" i="25"/>
  <c r="E27" i="24"/>
  <c r="L14" i="23"/>
  <c r="L15" i="23"/>
  <c r="L16" i="23"/>
  <c r="E28" i="23"/>
  <c r="L14" i="22"/>
  <c r="E28" i="22"/>
  <c r="I27" i="10"/>
  <c r="L27" i="10"/>
  <c r="I27" i="25" l="1"/>
  <c r="L27" i="25"/>
  <c r="H27" i="25"/>
  <c r="L27" i="24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<sst xmlns="http://schemas.openxmlformats.org/spreadsheetml/2006/main" count="252" uniqueCount="57">
  <si>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</si>
  <si>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</si>
  <si>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</si>
  <si>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</si>
  <si>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</si>
  <si>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</si>
  <si>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</si>
  <si>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</si>
  <si>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</si>
  <si>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</si>
  <si>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</si>
  <si>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</si>
  <si>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</si>
  <si>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</si>
  <si>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</si>
  <si>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</si>
  <si>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</si>
  <si>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</si>
  <si>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</si>
  <si>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</si>
  <si>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</si>
  <si>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</si>
  <si>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</si>
  <si>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</si>
  <si>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</si>
  <si>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</si>
  <si>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</si>
  <si>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</si>
  <si>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</si>
  <si>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</si>
  <si>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</si>
  <si>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ANGEL RODRIGUEZ RUIZ</t>
  </si>
  <si>
    <t>IEME</t>
  </si>
  <si>
    <t>JEFE DE CARRERA</t>
  </si>
  <si>
    <t>PROFESOR</t>
  </si>
  <si>
    <t>ELECTROMECANICA</t>
  </si>
  <si>
    <r>
      <rPr>
        <sz val="10"/>
        <color theme="1"/>
        <rFont val="Arial"/>
        <family val="2"/>
      </rPr>
      <t>ING.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ANGEL RODRIGUEZ RUIZ</t>
    </r>
  </si>
  <si>
    <t>M.I.I ESTEBAN DOMINGUEZ FISCAL</t>
  </si>
  <si>
    <t>III</t>
  </si>
  <si>
    <t>IV</t>
  </si>
  <si>
    <t>T</t>
  </si>
  <si>
    <t>ELECTRICIDAD Y MAGNETISMO</t>
  </si>
  <si>
    <t>SEMINARIO DE MECATRONICA</t>
  </si>
  <si>
    <t>ELECTRICIDAD Y ELECTRONICA INDUSTRIAL</t>
  </si>
  <si>
    <t>PROPIEDAD DE LOS MATERIALES</t>
  </si>
  <si>
    <t>CONTROL</t>
  </si>
  <si>
    <t>202-A</t>
  </si>
  <si>
    <t>202-B</t>
  </si>
  <si>
    <t>802-A</t>
  </si>
  <si>
    <t>201-C</t>
  </si>
  <si>
    <t>201-A</t>
  </si>
  <si>
    <t>811-B</t>
  </si>
  <si>
    <t>MECA</t>
  </si>
  <si>
    <t>S/E</t>
  </si>
  <si>
    <t>IIND</t>
  </si>
  <si>
    <t>FEBRERO-JUNIO 2023</t>
  </si>
  <si>
    <t>802-C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</si>
</sst>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3" zoomScale="112" zoomScaleNormal="112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0.8554687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7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6</v>
      </c>
      <c r="G8" s="4" t="s">
        <v>6</v>
      </c>
      <c r="H8" s="5">
        <v>5</v>
      </c>
      <c r="I8" s="36" t="s">
        <v>7</v>
      </c>
      <c r="J8" s="36"/>
      <c r="K8" s="36"/>
      <c r="L8" s="30" t="s">
        <v>55</v>
      </c>
      <c r="M8" s="30"/>
      <c r="N8" s="30"/>
    </row>
    <row r="10" spans="1:14" x14ac:dyDescent="0.2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41</v>
      </c>
      <c r="B14" s="21" t="s">
        <v>21</v>
      </c>
      <c r="C14" s="21" t="s">
        <v>46</v>
      </c>
      <c r="D14" s="9" t="s">
        <v>32</v>
      </c>
      <c r="E14" s="9"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76</v>
      </c>
      <c r="N14" s="15">
        <v>0.66</v>
      </c>
    </row>
    <row r="15" spans="1:14" s="11" customFormat="1" x14ac:dyDescent="0.2">
      <c r="A15" s="8" t="s">
        <v>41</v>
      </c>
      <c r="B15" s="21" t="s">
        <v>21</v>
      </c>
      <c r="C15" s="21" t="s">
        <v>47</v>
      </c>
      <c r="D15" s="9" t="s">
        <v>32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75</v>
      </c>
      <c r="N15" s="15">
        <v>0.57999999999999996</v>
      </c>
    </row>
    <row r="16" spans="1:14" s="11" customFormat="1" ht="25.5" x14ac:dyDescent="0.2">
      <c r="A16" s="8" t="s">
        <v>43</v>
      </c>
      <c r="B16" s="21" t="s">
        <v>21</v>
      </c>
      <c r="C16" s="21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71</v>
      </c>
      <c r="N16" s="15">
        <v>0.56000000000000005</v>
      </c>
    </row>
    <row r="17" spans="1:14" s="11" customFormat="1" x14ac:dyDescent="0.2">
      <c r="A17" s="8" t="s">
        <v>44</v>
      </c>
      <c r="B17" s="21" t="s">
        <v>21</v>
      </c>
      <c r="C17" s="21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72</v>
      </c>
      <c r="N17" s="15">
        <v>0.63</v>
      </c>
    </row>
    <row r="18" spans="1:14" s="11" customFormat="1" x14ac:dyDescent="0.2">
      <c r="A18" s="8" t="s">
        <v>45</v>
      </c>
      <c r="B18" s="9" t="s">
        <v>21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86</v>
      </c>
      <c r="N18" s="15">
        <v>0.79</v>
      </c>
    </row>
    <row r="19" spans="1:14" s="11" customFormat="1" x14ac:dyDescent="0.2">
      <c r="A19" s="8" t="s">
        <v>42</v>
      </c>
      <c r="B19" s="9" t="s">
        <v>53</v>
      </c>
      <c r="C19" s="9" t="s">
        <v>48</v>
      </c>
      <c r="D19" s="9" t="s">
        <v>32</v>
      </c>
      <c r="E19" s="9">
        <v>31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0</v>
      </c>
      <c r="N19" s="15">
        <v>0</v>
      </c>
    </row>
    <row r="20" spans="1:14" s="11" customFormat="1" x14ac:dyDescent="0.2">
      <c r="A20" s="8" t="s">
        <v>42</v>
      </c>
      <c r="B20" s="9" t="s">
        <v>53</v>
      </c>
      <c r="C20" s="9" t="s">
        <v>56</v>
      </c>
      <c r="D20" s="9" t="s">
        <v>32</v>
      </c>
      <c r="E20" s="9">
        <v>1</v>
      </c>
      <c r="F20" s="9">
        <v>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0</v>
      </c>
      <c r="N20" s="15">
        <v>0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116</v>
      </c>
      <c r="G27" s="17">
        <f>SUM(G14:G26)</f>
        <v>0</v>
      </c>
      <c r="H27" s="18"/>
      <c r="I27" s="17">
        <f t="shared" ref="I27" si="1">(E27-SUM(F27:G27))-K27</f>
        <v>39</v>
      </c>
      <c r="J27" s="18"/>
      <c r="K27" s="17">
        <f>SUM(K14:K26)</f>
        <v>0</v>
      </c>
      <c r="L27" s="18">
        <f t="shared" si="0"/>
        <v>0</v>
      </c>
      <c r="M27" s="17">
        <f>AVERAGE(M14:M26)</f>
        <v>54.285714285714285</v>
      </c>
      <c r="N27" s="19">
        <f>AVERAGE(N14:N26)</f>
        <v>0.46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34</v>
      </c>
      <c r="C32" s="27"/>
      <c r="D32" s="27"/>
      <c r="G32" s="28" t="s">
        <v>33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">
        <v>36</v>
      </c>
      <c r="C36" s="23"/>
      <c r="D36" s="23"/>
      <c r="E36" s="13"/>
      <c r="F36" s="13"/>
      <c r="G36" s="24" t="s">
        <v>37</v>
      </c>
      <c r="H36" s="23"/>
      <c r="I36" s="23"/>
      <c r="J36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7" zoomScaleNormal="87" zoomScaleSheetLayoutView="100" workbookViewId="0">
      <selection activeCell="A14" sqref="A14: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MAGNETISMO</v>
      </c>
      <c r="B14" s="9" t="s">
        <v>39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0.64</v>
      </c>
    </row>
    <row r="15" spans="1:14" s="11" customFormat="1" ht="25.5" x14ac:dyDescent="0.2">
      <c r="A15" s="9" t="str">
        <f>'1'!A15</f>
        <v>ELECTRICIDAD Y MAGNETISMO</v>
      </c>
      <c r="B15" s="9" t="s">
        <v>39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0.52</v>
      </c>
    </row>
    <row r="16" spans="1:14" s="11" customFormat="1" ht="25.5" x14ac:dyDescent="0.2">
      <c r="A16" s="9" t="s">
        <v>43</v>
      </c>
      <c r="B16" s="9" t="s">
        <v>39</v>
      </c>
      <c r="C16" s="9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82</v>
      </c>
      <c r="N16" s="15">
        <v>0.75</v>
      </c>
    </row>
    <row r="17" spans="1:14" s="11" customFormat="1" ht="25.5" x14ac:dyDescent="0.2">
      <c r="A17" s="9" t="s">
        <v>44</v>
      </c>
      <c r="B17" s="9" t="s">
        <v>39</v>
      </c>
      <c r="C17" s="9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77</v>
      </c>
      <c r="N17" s="15">
        <v>0.67</v>
      </c>
    </row>
    <row r="18" spans="1:14" s="11" customFormat="1" ht="25.5" x14ac:dyDescent="0.2">
      <c r="A18" s="9" t="s">
        <v>45</v>
      </c>
      <c r="B18" s="9" t="s">
        <v>39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0.9</v>
      </c>
    </row>
    <row r="19" spans="1:14" s="11" customFormat="1" ht="25.5" x14ac:dyDescent="0.2">
      <c r="A19" s="9" t="s">
        <v>42</v>
      </c>
      <c r="B19" s="9" t="s">
        <v>21</v>
      </c>
      <c r="C19" s="9" t="s">
        <v>48</v>
      </c>
      <c r="D19" s="9" t="s">
        <v>32</v>
      </c>
      <c r="E19" s="9">
        <v>31</v>
      </c>
      <c r="F19" s="9">
        <v>31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ht="25.5" x14ac:dyDescent="0.2">
      <c r="A20" s="9" t="s">
        <v>42</v>
      </c>
      <c r="B20" s="9" t="s">
        <v>21</v>
      </c>
      <c r="C20" s="9" t="s">
        <v>56</v>
      </c>
      <c r="D20" s="9" t="s">
        <v>32</v>
      </c>
      <c r="E20" s="9">
        <v>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80</v>
      </c>
      <c r="N20" s="15">
        <v>0.8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155</v>
      </c>
      <c r="F28" s="17">
        <f>SUM(F14:F27)</f>
        <v>149</v>
      </c>
      <c r="G28" s="17"/>
      <c r="H28" s="18"/>
      <c r="I28" s="17">
        <f t="shared" ref="I28" si="1">(E28-SUM(F28:G28))-K28</f>
        <v>6</v>
      </c>
      <c r="J28" s="18"/>
      <c r="K28" s="17">
        <f>SUM(K14:K27)</f>
        <v>0</v>
      </c>
      <c r="L28" s="18">
        <f t="shared" si="0"/>
        <v>0</v>
      </c>
      <c r="M28" s="17">
        <f>AVERAGE(M14:M27)</f>
        <v>84.571428571428569</v>
      </c>
      <c r="N28" s="19">
        <f>AVERAGE(N14:N27)</f>
        <v>0.65142857142857136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34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MAGNETISMO</v>
      </c>
      <c r="B14" s="9" t="s">
        <v>38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85</v>
      </c>
      <c r="N14" s="15">
        <v>0.61</v>
      </c>
    </row>
    <row r="15" spans="1:14" s="11" customFormat="1" ht="25.5" x14ac:dyDescent="0.2">
      <c r="A15" s="9" t="str">
        <f>'1'!A15</f>
        <v>ELECTRICIDAD Y MAGNETISMO</v>
      </c>
      <c r="B15" s="9" t="s">
        <v>38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</v>
      </c>
      <c r="N15" s="15">
        <v>0.17</v>
      </c>
    </row>
    <row r="16" spans="1:14" s="11" customFormat="1" x14ac:dyDescent="0.2">
      <c r="A16" s="9" t="e">
        <f>'1'!#REF!</f>
        <v>#REF!</v>
      </c>
      <c r="B16" s="9" t="s">
        <v>38</v>
      </c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>
        <v>13</v>
      </c>
      <c r="G16" s="9"/>
      <c r="H16" s="10"/>
      <c r="I16" s="9">
        <v>0</v>
      </c>
      <c r="J16" s="10"/>
      <c r="K16" s="9">
        <v>0</v>
      </c>
      <c r="L16" s="10" t="e">
        <f t="shared" si="0"/>
        <v>#REF!</v>
      </c>
      <c r="M16" s="9">
        <v>86</v>
      </c>
      <c r="N16" s="15">
        <v>0.13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v>66</v>
      </c>
      <c r="G28" s="17"/>
      <c r="H28" s="18"/>
      <c r="I28" s="17">
        <v>0</v>
      </c>
      <c r="J28" s="18"/>
      <c r="K28" s="17">
        <f>SUM(K14:K27)</f>
        <v>0</v>
      </c>
      <c r="L28" s="18" t="e">
        <f t="shared" si="0"/>
        <v>#REF!</v>
      </c>
      <c r="M28" s="17">
        <f>AVERAGE(M14:M27)</f>
        <v>85.666666666666671</v>
      </c>
      <c r="N28" s="19">
        <f>AVERAGE(N14:N27)</f>
        <v>0.30333333333333334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42"/>
      <c r="C34" s="42"/>
      <c r="D34" s="42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ANGEL RODRIGUEZ RUIZ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4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5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ELECTRICIDAD Y MAGNETISMO</v>
      </c>
      <c r="B14" s="9" t="s">
        <v>39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/>
      <c r="H14" s="10"/>
      <c r="I14" s="9">
        <v>0</v>
      </c>
      <c r="J14" s="10"/>
      <c r="K14" s="9">
        <v>0</v>
      </c>
      <c r="L14" s="10">
        <f t="shared" ref="L14:L16" si="0">K14/E14</f>
        <v>0</v>
      </c>
      <c r="M14" s="9">
        <v>88</v>
      </c>
      <c r="N14" s="15">
        <v>0.64</v>
      </c>
    </row>
    <row r="15" spans="1:14" s="11" customFormat="1" ht="25.5" x14ac:dyDescent="0.2">
      <c r="A15" s="9" t="str">
        <f>'1'!A15</f>
        <v>ELECTRICIDAD Y MAGNETISMO</v>
      </c>
      <c r="B15" s="9" t="s">
        <v>39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0.52</v>
      </c>
    </row>
    <row r="16" spans="1:14" s="11" customFormat="1" ht="25.5" x14ac:dyDescent="0.2">
      <c r="A16" s="9" t="s">
        <v>43</v>
      </c>
      <c r="B16" s="9" t="s">
        <v>39</v>
      </c>
      <c r="C16" s="9" t="s">
        <v>49</v>
      </c>
      <c r="D16" s="9" t="s">
        <v>54</v>
      </c>
      <c r="E16" s="9">
        <v>25</v>
      </c>
      <c r="F16" s="9">
        <v>23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82</v>
      </c>
      <c r="N16" s="15">
        <v>0.75</v>
      </c>
    </row>
    <row r="17" spans="1:14" s="11" customFormat="1" ht="25.5" x14ac:dyDescent="0.2">
      <c r="A17" s="9" t="s">
        <v>44</v>
      </c>
      <c r="B17" s="9" t="s">
        <v>39</v>
      </c>
      <c r="C17" s="9" t="s">
        <v>50</v>
      </c>
      <c r="D17" s="9" t="s">
        <v>54</v>
      </c>
      <c r="E17" s="9">
        <v>32</v>
      </c>
      <c r="F17" s="9">
        <v>28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77</v>
      </c>
      <c r="N17" s="15">
        <v>0.67</v>
      </c>
    </row>
    <row r="18" spans="1:14" s="11" customFormat="1" ht="25.5" x14ac:dyDescent="0.2">
      <c r="A18" s="9" t="s">
        <v>45</v>
      </c>
      <c r="B18" s="9" t="s">
        <v>39</v>
      </c>
      <c r="C18" s="9" t="s">
        <v>51</v>
      </c>
      <c r="D18" s="9" t="s">
        <v>52</v>
      </c>
      <c r="E18" s="9">
        <v>13</v>
      </c>
      <c r="F18" s="9">
        <v>13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0.9</v>
      </c>
    </row>
    <row r="19" spans="1:14" s="11" customFormat="1" ht="25.5" x14ac:dyDescent="0.2">
      <c r="A19" s="9" t="s">
        <v>42</v>
      </c>
      <c r="B19" s="9" t="s">
        <v>21</v>
      </c>
      <c r="C19" s="9" t="s">
        <v>48</v>
      </c>
      <c r="D19" s="9" t="s">
        <v>32</v>
      </c>
      <c r="E19" s="9">
        <v>31</v>
      </c>
      <c r="F19" s="9">
        <v>31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ht="25.5" x14ac:dyDescent="0.2">
      <c r="A20" s="9" t="s">
        <v>42</v>
      </c>
      <c r="B20" s="9" t="s">
        <v>21</v>
      </c>
      <c r="C20" s="9" t="s">
        <v>56</v>
      </c>
      <c r="D20" s="9" t="s">
        <v>32</v>
      </c>
      <c r="E20" s="9">
        <v>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80</v>
      </c>
      <c r="N20" s="15">
        <v>0.8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149</v>
      </c>
      <c r="G27" s="17"/>
      <c r="H27" s="18"/>
      <c r="I27" s="17">
        <v>73</v>
      </c>
      <c r="J27" s="18"/>
      <c r="K27" s="17">
        <v>0</v>
      </c>
      <c r="L27" s="18">
        <f t="shared" ref="L27" si="1">K27/E27</f>
        <v>0</v>
      </c>
      <c r="M27" s="17">
        <v>88.4</v>
      </c>
      <c r="N27" s="19">
        <v>0.39400000000000002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4" zoomScale="85" zoomScaleNormal="85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0" t="str">
        <f>'1'!L8</f>
        <v>FEBRERO-JUNIO 2023</v>
      </c>
      <c r="M8" s="30"/>
      <c r="N8" s="30"/>
    </row>
    <row r="10" spans="1:14" x14ac:dyDescent="0.2">
      <c r="A10" s="4" t="s">
        <v>8</v>
      </c>
      <c r="B10" s="30" t="str">
        <f>'1'!B10</f>
        <v>ING. ANGEL RODRIGUEZ RUIZ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ELECTRICIDAD Y MAGNETISMO</v>
      </c>
      <c r="B14" s="9" t="s">
        <v>40</v>
      </c>
      <c r="C14" s="9" t="str">
        <f>'1'!C14</f>
        <v>202-A</v>
      </c>
      <c r="D14" s="9" t="str">
        <f>'1'!D14</f>
        <v>IEME</v>
      </c>
      <c r="E14" s="9">
        <f>'1'!E14</f>
        <v>33</v>
      </c>
      <c r="F14" s="9">
        <v>33</v>
      </c>
      <c r="G14" s="9">
        <v>0</v>
      </c>
      <c r="H14" s="10">
        <f t="shared" ref="H14:H15" si="0">F14/E14</f>
        <v>1</v>
      </c>
      <c r="I14" s="9">
        <f t="shared" ref="I14:I27" si="1">(E14-SUM(F14:G14))-K14</f>
        <v>0</v>
      </c>
      <c r="J14" s="10">
        <f t="shared" ref="J14:J15" si="2">I14/E14</f>
        <v>0</v>
      </c>
      <c r="K14" s="9">
        <v>0</v>
      </c>
      <c r="L14" s="10">
        <f t="shared" ref="L14:L27" si="3">K14/E14</f>
        <v>0</v>
      </c>
      <c r="M14" s="9">
        <v>86</v>
      </c>
      <c r="N14" s="15">
        <v>0.62</v>
      </c>
    </row>
    <row r="15" spans="1:14" s="11" customFormat="1" x14ac:dyDescent="0.2">
      <c r="A15" s="9" t="str">
        <f>'1'!A15</f>
        <v>ELECTRICIDAD Y MAGNETISMO</v>
      </c>
      <c r="B15" s="9" t="s">
        <v>40</v>
      </c>
      <c r="C15" s="9" t="str">
        <f>'1'!C15</f>
        <v>202-B</v>
      </c>
      <c r="D15" s="9" t="str">
        <f>'1'!D15</f>
        <v>IEME</v>
      </c>
      <c r="E15" s="9">
        <f>'1'!E15</f>
        <v>20</v>
      </c>
      <c r="F15" s="9">
        <v>20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85</v>
      </c>
      <c r="N15" s="15">
        <v>0.55000000000000004</v>
      </c>
    </row>
    <row r="16" spans="1:14" s="11" customFormat="1" ht="25.5" x14ac:dyDescent="0.2">
      <c r="A16" s="9" t="str">
        <f>'1'!A16</f>
        <v>ELECTRICIDAD Y ELECTRONICA INDUSTRIAL</v>
      </c>
      <c r="B16" s="9" t="s">
        <v>40</v>
      </c>
      <c r="C16" s="9" t="str">
        <f>'1'!C16</f>
        <v>201-C</v>
      </c>
      <c r="D16" s="9" t="str">
        <f>'1'!D16</f>
        <v>IIND</v>
      </c>
      <c r="E16" s="9">
        <f>'1'!E16</f>
        <v>25</v>
      </c>
      <c r="F16" s="9">
        <v>22</v>
      </c>
      <c r="G16" s="9">
        <v>3</v>
      </c>
      <c r="H16" s="10">
        <v>0.88</v>
      </c>
      <c r="I16" s="9">
        <v>1</v>
      </c>
      <c r="J16" s="10">
        <v>0.12</v>
      </c>
      <c r="K16" s="9">
        <v>0</v>
      </c>
      <c r="L16" s="10">
        <v>0</v>
      </c>
      <c r="M16" s="9">
        <v>78</v>
      </c>
      <c r="N16" s="15">
        <v>0.69</v>
      </c>
    </row>
    <row r="17" spans="1:14" s="11" customFormat="1" x14ac:dyDescent="0.2">
      <c r="A17" s="9" t="str">
        <f>'1'!A17</f>
        <v>PROPIEDAD DE LOS MATERIALES</v>
      </c>
      <c r="B17" s="9" t="s">
        <v>40</v>
      </c>
      <c r="C17" s="9" t="str">
        <f>'1'!C17</f>
        <v>201-A</v>
      </c>
      <c r="D17" s="9" t="str">
        <f>'1'!D17</f>
        <v>IIND</v>
      </c>
      <c r="E17" s="9">
        <f>'1'!E17</f>
        <v>32</v>
      </c>
      <c r="F17" s="9">
        <v>28</v>
      </c>
      <c r="G17" s="9">
        <v>4</v>
      </c>
      <c r="H17" s="10">
        <v>0.87</v>
      </c>
      <c r="I17" s="9">
        <f t="shared" si="1"/>
        <v>0</v>
      </c>
      <c r="J17" s="10">
        <v>0.13</v>
      </c>
      <c r="K17" s="9">
        <v>0</v>
      </c>
      <c r="L17" s="10">
        <v>0</v>
      </c>
      <c r="M17" s="9">
        <v>73</v>
      </c>
      <c r="N17" s="15">
        <v>0.65</v>
      </c>
    </row>
    <row r="18" spans="1:14" s="11" customFormat="1" x14ac:dyDescent="0.2">
      <c r="A18" s="9" t="str">
        <f>'1'!A18</f>
        <v>CONTROL</v>
      </c>
      <c r="B18" s="9" t="s">
        <v>40</v>
      </c>
      <c r="C18" s="9" t="str">
        <f>'1'!C18</f>
        <v>811-B</v>
      </c>
      <c r="D18" s="9" t="str">
        <f>'1'!D18</f>
        <v>MECA</v>
      </c>
      <c r="E18" s="9">
        <f>'1'!E18</f>
        <v>13</v>
      </c>
      <c r="F18" s="9"/>
      <c r="G18" s="9"/>
      <c r="H18" s="10">
        <v>1</v>
      </c>
      <c r="I18" s="9">
        <v>0</v>
      </c>
      <c r="J18" s="10">
        <v>0</v>
      </c>
      <c r="K18" s="9">
        <v>0</v>
      </c>
      <c r="L18" s="10">
        <v>0</v>
      </c>
      <c r="M18" s="9">
        <v>88</v>
      </c>
      <c r="N18" s="15">
        <v>1</v>
      </c>
    </row>
    <row r="19" spans="1:14" s="11" customFormat="1" x14ac:dyDescent="0.2">
      <c r="A19" s="9" t="str">
        <f>'1'!A19</f>
        <v>SEMINARIO DE MECATRONICA</v>
      </c>
      <c r="B19" s="9" t="s">
        <v>40</v>
      </c>
      <c r="C19" s="9" t="str">
        <f>'1'!C19</f>
        <v>802-A</v>
      </c>
      <c r="D19" s="9" t="str">
        <f>'1'!D19</f>
        <v>IEME</v>
      </c>
      <c r="E19" s="9">
        <f>'1'!E19</f>
        <v>31</v>
      </c>
      <c r="F19" s="9"/>
      <c r="G19" s="9"/>
      <c r="H19" s="10">
        <v>1</v>
      </c>
      <c r="I19" s="9">
        <v>0</v>
      </c>
      <c r="J19" s="10">
        <v>0</v>
      </c>
      <c r="K19" s="9">
        <v>0</v>
      </c>
      <c r="L19" s="10">
        <v>0</v>
      </c>
      <c r="M19" s="9">
        <v>87</v>
      </c>
      <c r="N19" s="15">
        <v>0.28000000000000003</v>
      </c>
    </row>
    <row r="20" spans="1:14" s="11" customFormat="1" x14ac:dyDescent="0.2">
      <c r="A20" s="9" t="str">
        <f>'1'!A20</f>
        <v>SEMINARIO DE MECATRONICA</v>
      </c>
      <c r="B20" s="9" t="s">
        <v>40</v>
      </c>
      <c r="C20" s="9" t="str">
        <f>'1'!C20</f>
        <v>802-C</v>
      </c>
      <c r="D20" s="9" t="str">
        <f>'1'!D20</f>
        <v>IEME</v>
      </c>
      <c r="E20" s="9">
        <f>'1'!E20</f>
        <v>1</v>
      </c>
      <c r="F20" s="9"/>
      <c r="G20" s="9"/>
      <c r="H20" s="10">
        <v>1</v>
      </c>
      <c r="I20" s="9">
        <v>0</v>
      </c>
      <c r="J20" s="10">
        <v>0</v>
      </c>
      <c r="K20" s="9">
        <v>0</v>
      </c>
      <c r="L20" s="10">
        <v>0</v>
      </c>
      <c r="M20" s="9">
        <v>80</v>
      </c>
      <c r="N20" s="15">
        <v>1</v>
      </c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155</v>
      </c>
      <c r="F27" s="17">
        <f>SUM(F14:F26)</f>
        <v>103</v>
      </c>
      <c r="G27" s="17">
        <f>SUM(G14:G26)</f>
        <v>7</v>
      </c>
      <c r="H27" s="18">
        <f>SUM(F27:G27)/E27</f>
        <v>0.70967741935483875</v>
      </c>
      <c r="I27" s="17">
        <f t="shared" si="1"/>
        <v>45</v>
      </c>
      <c r="J27" s="18">
        <v>0</v>
      </c>
      <c r="K27" s="17">
        <f>SUM(K14:K26)</f>
        <v>0</v>
      </c>
      <c r="L27" s="18">
        <f t="shared" si="3"/>
        <v>0</v>
      </c>
      <c r="M27" s="17">
        <f>AVERAGE(M14:M26)</f>
        <v>82.428571428571431</v>
      </c>
      <c r="N27" s="19">
        <f>AVERAGE(N14:N26)</f>
        <v>0.68428571428571427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42"/>
      <c r="C33" s="42"/>
      <c r="D33" s="42"/>
      <c r="G33" s="30"/>
      <c r="H33" s="30"/>
      <c r="I33" s="30"/>
      <c r="J33" s="30"/>
    </row>
    <row r="34" spans="1:10" hidden="1" x14ac:dyDescent="0.2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"/>
    <row r="36" spans="1:10" ht="45" customHeight="1" x14ac:dyDescent="0.2">
      <c r="B36" s="23" t="str">
        <f>B10</f>
        <v>ING. ANGEL RODRIGUEZ RUIZ</v>
      </c>
      <c r="C36" s="23"/>
      <c r="D36" s="23"/>
      <c r="E36" s="13"/>
      <c r="F36" s="13"/>
      <c r="G36" s="23" t="s">
        <v>37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Laboratorio</cp:lastModifiedBy>
  <cp:revision/>
  <cp:lastPrinted>2022-10-06T09:40:52Z</cp:lastPrinted>
  <dcterms:created xsi:type="dcterms:W3CDTF">2021-11-22T14:45:25Z</dcterms:created>
  <dcterms:modified xsi:type="dcterms:W3CDTF">2023-06-28T18:32:29Z</dcterms:modified>
  <cp:category/>
  <cp:contentStatus/>
</cp:coreProperties>
</file>