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0" yWindow="0" windowWidth="19200" windowHeight="1146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  <sheet name="MATERIA 7" sheetId="8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8" l="1"/>
  <c r="O55" i="8"/>
  <c r="N55" i="8"/>
  <c r="M55" i="8"/>
  <c r="L55" i="8"/>
  <c r="K55" i="8"/>
  <c r="J55" i="8"/>
  <c r="P54" i="8"/>
  <c r="P57" i="8" s="1"/>
  <c r="O54" i="8"/>
  <c r="O57" i="8" s="1"/>
  <c r="N54" i="8"/>
  <c r="M54" i="8"/>
  <c r="M57" i="8" s="1"/>
  <c r="L54" i="8"/>
  <c r="K54" i="8"/>
  <c r="J54" i="8"/>
  <c r="P53" i="8"/>
  <c r="P56" i="8" s="1"/>
  <c r="O53" i="8"/>
  <c r="O56" i="8" s="1"/>
  <c r="N53" i="8"/>
  <c r="N56" i="8" s="1"/>
  <c r="M53" i="8"/>
  <c r="M56" i="8" s="1"/>
  <c r="L53" i="8"/>
  <c r="L56" i="8" s="1"/>
  <c r="K53" i="8"/>
  <c r="K56" i="8" s="1"/>
  <c r="J53" i="8"/>
  <c r="J56" i="8" s="1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Q8" i="8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38" i="6"/>
  <c r="D38" i="6"/>
  <c r="C39" i="6"/>
  <c r="D39" i="6"/>
  <c r="C40" i="6"/>
  <c r="D40" i="6"/>
  <c r="Q9" i="6"/>
  <c r="Q10" i="6"/>
  <c r="N57" i="8" l="1"/>
  <c r="L57" i="8"/>
  <c r="K57" i="8"/>
  <c r="Q55" i="8"/>
  <c r="J57" i="8"/>
  <c r="Q53" i="8"/>
  <c r="Q56" i="8" s="1"/>
  <c r="Q54" i="8"/>
  <c r="Q11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Q9" i="5"/>
  <c r="Q10" i="5"/>
  <c r="Q11" i="5"/>
  <c r="Q12" i="6"/>
  <c r="P56" i="7"/>
  <c r="O56" i="7"/>
  <c r="N56" i="7"/>
  <c r="M56" i="7"/>
  <c r="L56" i="7"/>
  <c r="K56" i="7"/>
  <c r="J56" i="7"/>
  <c r="P55" i="7"/>
  <c r="O55" i="7"/>
  <c r="O58" i="7" s="1"/>
  <c r="N55" i="7"/>
  <c r="N58" i="7" s="1"/>
  <c r="M55" i="7"/>
  <c r="L55" i="7"/>
  <c r="K55" i="7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Q9" i="4"/>
  <c r="Q10" i="4"/>
  <c r="Q11" i="4"/>
  <c r="M58" i="7" l="1"/>
  <c r="L58" i="7"/>
  <c r="Q57" i="8"/>
  <c r="K58" i="7"/>
  <c r="P58" i="7"/>
  <c r="J58" i="7"/>
  <c r="Q56" i="7"/>
  <c r="Q54" i="7"/>
  <c r="Q55" i="7"/>
  <c r="Q58" i="7" s="1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Q9" i="1"/>
  <c r="Q10" i="1"/>
  <c r="Q11" i="1"/>
  <c r="Q57" i="7" l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8" i="5" l="1"/>
  <c r="M58" i="3"/>
  <c r="L58" i="5"/>
  <c r="K58" i="5"/>
  <c r="O58" i="5"/>
  <c r="P58" i="4"/>
  <c r="O58" i="4"/>
  <c r="L58" i="4"/>
  <c r="M58" i="4"/>
  <c r="K58" i="4"/>
  <c r="P58" i="3"/>
  <c r="O58" i="3"/>
  <c r="L58" i="3"/>
  <c r="K58" i="3"/>
  <c r="Q56" i="4"/>
  <c r="J58" i="6"/>
  <c r="L58" i="6"/>
  <c r="N58" i="6"/>
  <c r="P58" i="6"/>
  <c r="K58" i="6"/>
  <c r="J58" i="5"/>
  <c r="Q56" i="5"/>
  <c r="Q56" i="3"/>
  <c r="J58" i="3"/>
  <c r="Q56" i="6"/>
  <c r="M58" i="6"/>
  <c r="O58" i="6"/>
  <c r="Q54" i="6"/>
  <c r="Q55" i="6"/>
  <c r="Q58" i="6" s="1"/>
  <c r="Q54" i="5"/>
  <c r="Q57" i="5" s="1"/>
  <c r="Q55" i="5"/>
  <c r="J58" i="4"/>
  <c r="Q54" i="4"/>
  <c r="Q57" i="4" s="1"/>
  <c r="Q55" i="4"/>
  <c r="Q54" i="3"/>
  <c r="Q57" i="3" s="1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8" i="4"/>
  <c r="Q57" i="6"/>
  <c r="Q58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<sst xmlns="http://schemas.openxmlformats.org/spreadsheetml/2006/main" count="222" uniqueCount="67">
  <si>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</si>
  <si>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</si>
  <si>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</si>
  <si>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</si>
  <si>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</si>
  <si>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</si>
  <si>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</si>
  <si>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</si>
  <si>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</si>
  <si>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</si>
  <si>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</si>
  <si>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</si>
  <si>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</si>
  <si>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</si>
  <si>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</si>
  <si>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</si>
  <si>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</si>
  <si>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</si>
  <si>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</si>
  <si>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</si>
  <si>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</si>
  <si>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</si>
  <si>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</si>
  <si>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</si>
  <si>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Electricidad y magnetismo</t>
  </si>
  <si>
    <t>202-A</t>
  </si>
  <si>
    <t>FEBRERO-JULIO 2023</t>
  </si>
  <si>
    <t>ING. ANGEL RODRIGUEZ RUIZ</t>
  </si>
  <si>
    <t>FEBRERO-JULIO2023</t>
  </si>
  <si>
    <t>202- B</t>
  </si>
  <si>
    <t>Seminario de mecatronica</t>
  </si>
  <si>
    <t>802-A</t>
  </si>
  <si>
    <t>ELECTRICIDAD Y ELECTRONICA INDUSTRIAL</t>
  </si>
  <si>
    <t>201-C</t>
  </si>
  <si>
    <t>PROPIEDADES DE LOS MATERIALES</t>
  </si>
  <si>
    <t>201-A</t>
  </si>
  <si>
    <t>811-B</t>
  </si>
  <si>
    <t>191U0425</t>
  </si>
  <si>
    <t>BAXIN REVILLA SAUL</t>
  </si>
  <si>
    <t>191U0641</t>
  </si>
  <si>
    <t>DURAN MARTINEZ JOSE MARIA</t>
  </si>
  <si>
    <t>191U0440</t>
  </si>
  <si>
    <t>ESCRIBANO CHONTAL JAIR</t>
  </si>
  <si>
    <t>191U0441</t>
  </si>
  <si>
    <t>ESPEJO HERNANDEZ CHRISTIAN GAEL</t>
  </si>
  <si>
    <t>191U0454</t>
  </si>
  <si>
    <t>MARTINEZ OSTO MARA ABIGAIL</t>
  </si>
  <si>
    <t>191U0455</t>
  </si>
  <si>
    <t>MENDEZ TOTO YAEL</t>
  </si>
  <si>
    <t>191U0457</t>
  </si>
  <si>
    <t>MERINO DOMINGUEZ SERGIO ALBERTO</t>
  </si>
  <si>
    <t>201U0002</t>
  </si>
  <si>
    <t>RAMIREZ CALIXTO LEYDY LILIANA</t>
  </si>
  <si>
    <t>191U0469</t>
  </si>
  <si>
    <t>RODRIGUEZ SOTO RICARDO ISAIAS</t>
  </si>
  <si>
    <t>191U0477</t>
  </si>
  <si>
    <t>TOTO IXTEPAN EDUARDO</t>
  </si>
  <si>
    <t>191U0480</t>
  </si>
  <si>
    <t>XIGUIL GOLPE LEOBARDO</t>
  </si>
  <si>
    <t>191U0481</t>
  </si>
  <si>
    <t>XOLO CAGAL JUAN DE DIOS</t>
  </si>
  <si>
    <t>191U0483</t>
  </si>
  <si>
    <t>XOLO VILLEGAS JULIO CESAR</t>
  </si>
  <si>
    <t>SEMINARIO DE MECATRONICA</t>
  </si>
  <si>
    <t>811-C</t>
  </si>
  <si>
    <t>VILLEGAS DE ITA PEDRO RODOLFO</t>
  </si>
  <si>
    <t>161U0170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</si>
</sst>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1F1F1F"/>
      <name val="&quot;Google Sans&quot;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A%20202-A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A%20%20202-B%20ELECT.%20MAG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A%20802-A%20SEMINARIO%20MECA%20(6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A%20%20201-C%20ELECT%20Y%20ELECTRONICA%20INDUST.%20(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orio\Downloads\Seguimiento%20del%20curso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221U0137</v>
          </cell>
          <cell r="C3" t="str">
            <v>AGUILAR CHONTAL HUGO ALBERTO</v>
          </cell>
        </row>
        <row r="4">
          <cell r="B4" t="str">
            <v>221U0138</v>
          </cell>
          <cell r="C4" t="str">
            <v>AQUINO TOGA EDGAR</v>
          </cell>
        </row>
        <row r="5">
          <cell r="B5" t="str">
            <v>221U0142</v>
          </cell>
          <cell r="C5" t="str">
            <v>BAXIN IXTEPAN CARLOS</v>
          </cell>
        </row>
        <row r="6">
          <cell r="B6" t="str">
            <v>221U0143</v>
          </cell>
          <cell r="C6" t="str">
            <v>BENITEZ CASTRO MIGUEL ANGEL</v>
          </cell>
        </row>
        <row r="7">
          <cell r="B7" t="str">
            <v>221U0145</v>
          </cell>
          <cell r="C7" t="str">
            <v>CHACHA CHAGALA JESUS ANTONIO</v>
          </cell>
        </row>
        <row r="8">
          <cell r="B8" t="str">
            <v>221U0147</v>
          </cell>
          <cell r="C8" t="str">
            <v>CHIGO AGUIRRE ANA GUADALUPE</v>
          </cell>
        </row>
        <row r="9">
          <cell r="B9" t="str">
            <v>221U0151</v>
          </cell>
          <cell r="C9" t="str">
            <v>COYOLT GORGONIO ZURIEL ALBERTO</v>
          </cell>
        </row>
        <row r="10">
          <cell r="B10" t="str">
            <v>221U0257</v>
          </cell>
          <cell r="C10" t="str">
            <v>CRUZ MARTINEZ ARTURO</v>
          </cell>
        </row>
        <row r="11">
          <cell r="B11" t="str">
            <v>221U0153</v>
          </cell>
          <cell r="C11" t="str">
            <v>DOMINGUEZ BAEZ HECTOR GUILLERMO</v>
          </cell>
        </row>
        <row r="12">
          <cell r="B12" t="str">
            <v>221U0154</v>
          </cell>
          <cell r="C12" t="str">
            <v>DURAN ALVARADO GUSTAVO ISRAEL</v>
          </cell>
        </row>
        <row r="13">
          <cell r="B13" t="str">
            <v>221U0182</v>
          </cell>
          <cell r="C13" t="str">
            <v>HERNANDEZ FONSECA JAIME</v>
          </cell>
        </row>
        <row r="14">
          <cell r="B14" t="str">
            <v>221U0156</v>
          </cell>
          <cell r="C14" t="str">
            <v>HERNANDEZ QUINO JOSE MANUEL</v>
          </cell>
        </row>
        <row r="15">
          <cell r="B15" t="str">
            <v>221U0259</v>
          </cell>
          <cell r="C15" t="str">
            <v>ISIDORO BENITEZ SAMIR</v>
          </cell>
        </row>
        <row r="16">
          <cell r="B16" t="str">
            <v>221U0183</v>
          </cell>
          <cell r="C16" t="str">
            <v>LEON LOZANO JOSE ALEJANDRO</v>
          </cell>
        </row>
        <row r="17">
          <cell r="B17" t="str">
            <v>221U0159</v>
          </cell>
          <cell r="C17" t="str">
            <v>MALAGA PUCHETA MANUEL ALEJANDRO</v>
          </cell>
        </row>
        <row r="18">
          <cell r="B18" t="str">
            <v>221U0160</v>
          </cell>
          <cell r="C18" t="str">
            <v>MARTÍNEZ AGUILAR ALEJANDRO</v>
          </cell>
        </row>
        <row r="19">
          <cell r="B19" t="str">
            <v>221U0161</v>
          </cell>
          <cell r="C19" t="str">
            <v>MAXO COTA MILAGROS MONTSERRAT</v>
          </cell>
        </row>
        <row r="20">
          <cell r="B20" t="str">
            <v>221U0163</v>
          </cell>
          <cell r="C20" t="str">
            <v>MIXTEGA BELLI ERNESTO SANTOS</v>
          </cell>
        </row>
        <row r="21">
          <cell r="B21" t="str">
            <v>221U0165</v>
          </cell>
          <cell r="C21" t="str">
            <v>MORENO BARRAGÁN LUIS DAVID</v>
          </cell>
        </row>
        <row r="22">
          <cell r="B22" t="str">
            <v>221U0166</v>
          </cell>
          <cell r="C22" t="str">
            <v>ORTEGA CABRERA ALEXIS DE JESUS</v>
          </cell>
        </row>
        <row r="23">
          <cell r="B23" t="str">
            <v>221U0841</v>
          </cell>
          <cell r="C23" t="str">
            <v>PATLAX ALARCON MOISES</v>
          </cell>
        </row>
        <row r="24">
          <cell r="B24" t="str">
            <v>221U0167</v>
          </cell>
          <cell r="C24" t="str">
            <v>POLITO MALAGA LUIS GERARDO</v>
          </cell>
        </row>
        <row r="25">
          <cell r="B25" t="str">
            <v>221U0169</v>
          </cell>
          <cell r="C25" t="str">
            <v>PÉREZ TRUJILLO JESÚS</v>
          </cell>
        </row>
        <row r="26">
          <cell r="B26" t="str">
            <v>221U0171</v>
          </cell>
          <cell r="C26" t="str">
            <v>REYNADA PREZA HUGO DANIEL</v>
          </cell>
        </row>
        <row r="27">
          <cell r="B27" t="str">
            <v>221U0172</v>
          </cell>
          <cell r="C27" t="str">
            <v>RIVEROLL IXTEPAN AARON</v>
          </cell>
        </row>
        <row r="28">
          <cell r="B28" t="str">
            <v>221U0173</v>
          </cell>
          <cell r="C28" t="str">
            <v>RODRIGUEZ MARTINEZ LUIS ALFREDO</v>
          </cell>
        </row>
        <row r="29">
          <cell r="B29" t="str">
            <v>221U0174</v>
          </cell>
          <cell r="C29" t="str">
            <v>RODRÍGUEZ PÉREZ MARÍA GUADALUPE</v>
          </cell>
        </row>
        <row r="30">
          <cell r="B30" t="str">
            <v>221U0176</v>
          </cell>
          <cell r="C30" t="str">
            <v>SEBA BAXIN JUAN JOSE</v>
          </cell>
        </row>
        <row r="31">
          <cell r="B31" t="str">
            <v>221U0854</v>
          </cell>
          <cell r="C31" t="str">
            <v>TEMICH IXTEPAN ANDRÉS DE JESÚS</v>
          </cell>
        </row>
        <row r="32">
          <cell r="B32" t="str">
            <v>221U0181</v>
          </cell>
          <cell r="C32" t="str">
            <v>VELASCO HERNANDEZ OSVAL DANIEL</v>
          </cell>
        </row>
        <row r="33">
          <cell r="B33" t="str">
            <v>221U0178</v>
          </cell>
          <cell r="C33" t="str">
            <v>VELASCO QUINO ARTURO DE JESUS</v>
          </cell>
        </row>
        <row r="34">
          <cell r="B34" t="str">
            <v>221U0179</v>
          </cell>
          <cell r="C34" t="str">
            <v>VICTORIO PALAYOT JESÚS MANUEL</v>
          </cell>
        </row>
        <row r="35">
          <cell r="B35" t="str">
            <v>221U0180</v>
          </cell>
          <cell r="C35" t="str">
            <v>XOLO ARRES BRANDON EMMANUEL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221U0836</v>
          </cell>
          <cell r="C4" t="str">
            <v>ARTIGAS FISCAL RAFAEL DE JESUS</v>
          </cell>
        </row>
        <row r="5">
          <cell r="B5" t="str">
            <v>221U0139</v>
          </cell>
          <cell r="C5" t="str">
            <v>AVILES GONZALEZ ROBERTO CARLO</v>
          </cell>
        </row>
        <row r="6">
          <cell r="B6" t="str">
            <v>221U0140</v>
          </cell>
          <cell r="C6" t="str">
            <v>BARRIENTOS FONSECA GONZALO</v>
          </cell>
        </row>
        <row r="7">
          <cell r="B7" t="str">
            <v>221U0141</v>
          </cell>
          <cell r="C7" t="str">
            <v>BAXIN FISCAL CRISTIAN ALBERTO</v>
          </cell>
        </row>
        <row r="8">
          <cell r="B8" t="str">
            <v>221U0258</v>
          </cell>
          <cell r="C8" t="str">
            <v>CABRERA ECHAVARRIA JOSE ARMANDO</v>
          </cell>
        </row>
        <row r="9">
          <cell r="B9" t="str">
            <v>221U0144</v>
          </cell>
          <cell r="C9" t="str">
            <v>CASTELLANOS SAGRERO NICOLAS</v>
          </cell>
        </row>
        <row r="10">
          <cell r="B10" t="str">
            <v>221U0146</v>
          </cell>
          <cell r="C10" t="str">
            <v>CHANG GONZÁLEZ JOSÉ MIGUEL</v>
          </cell>
        </row>
        <row r="11">
          <cell r="B11" t="str">
            <v>221U0148</v>
          </cell>
          <cell r="C11" t="str">
            <v>CHIPOL SINACA JOSELYN</v>
          </cell>
        </row>
        <row r="12">
          <cell r="B12" t="str">
            <v>221U0149</v>
          </cell>
          <cell r="C12" t="str">
            <v>CHIPOL XOLO YAHVE ALEJANDRO</v>
          </cell>
        </row>
        <row r="13">
          <cell r="B13" t="str">
            <v>221U0150</v>
          </cell>
          <cell r="C13" t="str">
            <v>CISNEROS ANOTTA LUIS MARTIN</v>
          </cell>
        </row>
        <row r="14">
          <cell r="B14" t="str">
            <v>221U0152</v>
          </cell>
          <cell r="C14" t="str">
            <v>CRUZ GARCIA SANDRA</v>
          </cell>
        </row>
        <row r="15">
          <cell r="B15" t="str">
            <v>221U0155</v>
          </cell>
          <cell r="C15" t="str">
            <v>FISCAL AMBROS ERICK CANDELARIO</v>
          </cell>
        </row>
        <row r="16">
          <cell r="B16" t="str">
            <v>221U0157</v>
          </cell>
          <cell r="C16" t="str">
            <v>JIMENEZ MELCHI GUILLERMO</v>
          </cell>
        </row>
        <row r="17">
          <cell r="B17" t="str">
            <v>221U0158</v>
          </cell>
          <cell r="C17" t="str">
            <v>LUCHO CHONTAL ESMERALDA TRINIDAD</v>
          </cell>
        </row>
        <row r="18">
          <cell r="B18" t="str">
            <v>221U0164</v>
          </cell>
          <cell r="C18" t="str">
            <v>MONTIEL VILLASECA JOSE GUADALUPE</v>
          </cell>
        </row>
        <row r="19">
          <cell r="B19" t="str">
            <v>221U0168</v>
          </cell>
          <cell r="C19" t="str">
            <v>POLITO MALAGA MIGUEL EDUARDO</v>
          </cell>
        </row>
        <row r="20">
          <cell r="B20" t="str">
            <v>221U0170</v>
          </cell>
          <cell r="C20" t="str">
            <v>RAMIREZ LIMIAS GARY DE JESUS</v>
          </cell>
        </row>
        <row r="21">
          <cell r="B21" t="str">
            <v>221U0175</v>
          </cell>
          <cell r="C21" t="str">
            <v>RODRÍGUEZ USCANGA OLIVER</v>
          </cell>
        </row>
        <row r="22">
          <cell r="B22" t="str">
            <v>221U0177</v>
          </cell>
          <cell r="C22" t="str">
            <v>TEOBA ROSALES JUAN ANTONIO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191U0092</v>
          </cell>
          <cell r="C3" t="str">
            <v>AZAMAR AMBROCIO ALEXIS GEOVANNI</v>
          </cell>
        </row>
        <row r="4">
          <cell r="B4" t="str">
            <v>191U0095</v>
          </cell>
          <cell r="C4" t="str">
            <v>BAXIN MIXTEGA SAUL IGNACIO</v>
          </cell>
        </row>
        <row r="5">
          <cell r="B5" t="str">
            <v>191U0096</v>
          </cell>
          <cell r="C5" t="str">
            <v>CAGAL TEMICH SAMUEL</v>
          </cell>
        </row>
        <row r="6">
          <cell r="B6" t="str">
            <v>191U0098</v>
          </cell>
          <cell r="C6" t="str">
            <v>CANCINO MARIN GABRIELA AMAYRANI</v>
          </cell>
        </row>
        <row r="7">
          <cell r="B7" t="str">
            <v>191U0103</v>
          </cell>
          <cell r="C7" t="str">
            <v>CHIPOL SINACA MARIA GUADALUPE</v>
          </cell>
        </row>
        <row r="8">
          <cell r="B8" t="str">
            <v>191U0104</v>
          </cell>
          <cell r="C8" t="str">
            <v>COATZOZON VICTORIO MARIA CRISTINA</v>
          </cell>
        </row>
        <row r="9">
          <cell r="B9" t="str">
            <v>191U0105</v>
          </cell>
          <cell r="C9" t="str">
            <v>COBAXIN PRETELIN MILDRED AZAREEL</v>
          </cell>
        </row>
        <row r="10">
          <cell r="B10" t="str">
            <v>191U0106</v>
          </cell>
          <cell r="C10" t="str">
            <v>CORTES VAZQUEZ ARMANDO</v>
          </cell>
        </row>
        <row r="11">
          <cell r="B11" t="str">
            <v>191U0108</v>
          </cell>
          <cell r="C11" t="str">
            <v>CRUZ BALTAZAR ALEX EDUARDO</v>
          </cell>
        </row>
        <row r="12">
          <cell r="B12" t="str">
            <v>191U0110</v>
          </cell>
          <cell r="C12" t="str">
            <v>CRUZ MARCIAL JUAN LUIS</v>
          </cell>
        </row>
        <row r="13">
          <cell r="B13" t="str">
            <v>191U0115</v>
          </cell>
          <cell r="C13" t="str">
            <v>ESCRIBANO ESCUDERO WILIANS</v>
          </cell>
        </row>
        <row r="14">
          <cell r="B14" t="str">
            <v>191U0116</v>
          </cell>
          <cell r="C14" t="str">
            <v>FERMAN XOXOGO MANAHEN</v>
          </cell>
        </row>
        <row r="15">
          <cell r="B15" t="str">
            <v>191U0118</v>
          </cell>
          <cell r="C15" t="str">
            <v>GARCIA CAMACHO PEDRO ANGEL</v>
          </cell>
        </row>
        <row r="16">
          <cell r="B16" t="str">
            <v>181U0146</v>
          </cell>
          <cell r="C16" t="str">
            <v>MARTINEZ CHONTAL ANGELES AMALIA</v>
          </cell>
        </row>
        <row r="17">
          <cell r="B17" t="str">
            <v>191U0130</v>
          </cell>
          <cell r="C17" t="str">
            <v>MARTINEZ TORRES JOSE GILBERTO</v>
          </cell>
        </row>
        <row r="18">
          <cell r="B18" t="str">
            <v>191U0131</v>
          </cell>
          <cell r="C18" t="str">
            <v>MATA BAPO IGNACIO AGUSTIN</v>
          </cell>
        </row>
        <row r="19">
          <cell r="B19" t="str">
            <v>191U0132</v>
          </cell>
          <cell r="C19" t="str">
            <v>MAXO CAGAL AXEL</v>
          </cell>
        </row>
        <row r="20">
          <cell r="B20" t="str">
            <v>191U0133</v>
          </cell>
          <cell r="C20" t="str">
            <v>MENDEZ AGUILERA ALONSO</v>
          </cell>
        </row>
        <row r="21">
          <cell r="B21" t="str">
            <v>191U0134</v>
          </cell>
          <cell r="C21" t="str">
            <v>MORALES FRANCISCO EDGAR ULISES</v>
          </cell>
        </row>
        <row r="22">
          <cell r="B22" t="str">
            <v>191U0695</v>
          </cell>
          <cell r="C22" t="str">
            <v>PAREDES ESCALERA MOISES</v>
          </cell>
        </row>
        <row r="23">
          <cell r="B23" t="str">
            <v>191U0136</v>
          </cell>
          <cell r="C23" t="str">
            <v>PEREA LIZARDI ALDO JOAN</v>
          </cell>
        </row>
        <row r="24">
          <cell r="B24" t="str">
            <v>191U0138</v>
          </cell>
          <cell r="C24" t="str">
            <v>PIMENTEL PEREZ ULISES</v>
          </cell>
        </row>
        <row r="25">
          <cell r="B25" t="str">
            <v>191U0145</v>
          </cell>
          <cell r="C25" t="str">
            <v>REYES TRUJILLO ANAHI MONSERRAT</v>
          </cell>
        </row>
        <row r="26">
          <cell r="B26" t="str">
            <v>191U0146</v>
          </cell>
          <cell r="C26" t="str">
            <v>RIVEROLL PACHECO JOAQUIN ANTONIO</v>
          </cell>
        </row>
        <row r="27">
          <cell r="B27" t="str">
            <v>191U0148</v>
          </cell>
          <cell r="C27" t="str">
            <v>ROSAS ANTELE GABRIEL</v>
          </cell>
        </row>
        <row r="28">
          <cell r="B28" t="str">
            <v>191U0151</v>
          </cell>
          <cell r="C28" t="str">
            <v>SEBA TOTO RODOLFO DANIEL</v>
          </cell>
        </row>
        <row r="29">
          <cell r="B29" t="str">
            <v>191U0155</v>
          </cell>
          <cell r="C29" t="str">
            <v>VALENCIA HERNANDEZ KARLA REGINA</v>
          </cell>
        </row>
        <row r="30">
          <cell r="B30" t="str">
            <v>191U0156</v>
          </cell>
          <cell r="C30" t="str">
            <v>VELASCO HERNANDEZ JUAN FERNANDO</v>
          </cell>
        </row>
        <row r="31">
          <cell r="B31" t="str">
            <v>191U0158</v>
          </cell>
          <cell r="C31" t="str">
            <v>VELASCO MALAGA JULIO CESAR</v>
          </cell>
        </row>
        <row r="32">
          <cell r="B32" t="str">
            <v>191U0161</v>
          </cell>
          <cell r="C32" t="str">
            <v>VILLEGAS JARA MIGUEL ANGEL</v>
          </cell>
        </row>
        <row r="33">
          <cell r="B33" t="str">
            <v>191U0162</v>
          </cell>
          <cell r="C33" t="str">
            <v>XALA FISCAL JESUS ERNESTO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221U0807</v>
          </cell>
          <cell r="C3" t="str">
            <v>ACOSTA BUSTAMANTE HECTOR JOSE</v>
          </cell>
        </row>
        <row r="4">
          <cell r="B4" t="str">
            <v>221U0055</v>
          </cell>
          <cell r="C4" t="str">
            <v>ALEMAN GONZALEZ MARIA FERNANDA</v>
          </cell>
        </row>
        <row r="5">
          <cell r="B5" t="str">
            <v>221U0058</v>
          </cell>
          <cell r="C5" t="str">
            <v>ANTELE GARCIA CHELSEA VALERIA</v>
          </cell>
        </row>
        <row r="6">
          <cell r="B6" t="str">
            <v>221U0065</v>
          </cell>
          <cell r="C6" t="str">
            <v>CANSINO DOMINGUEZ WENDY LIZZETH</v>
          </cell>
        </row>
        <row r="7">
          <cell r="B7" t="str">
            <v>221U0126</v>
          </cell>
          <cell r="C7" t="str">
            <v>COYOLT LUCIANO KEVIN</v>
          </cell>
        </row>
        <row r="8">
          <cell r="B8" t="str">
            <v>221U0074</v>
          </cell>
          <cell r="C8" t="str">
            <v>CRUZ ANDRADE ANGEL DE JESUS</v>
          </cell>
        </row>
        <row r="9">
          <cell r="B9" t="str">
            <v>231U0004</v>
          </cell>
          <cell r="C9" t="str">
            <v>DOMINGUEZ ARRES TITO</v>
          </cell>
        </row>
        <row r="10">
          <cell r="B10" t="str">
            <v>221U0077</v>
          </cell>
          <cell r="C10" t="str">
            <v>DOMINGUEZ GOMEZ MOISES</v>
          </cell>
        </row>
        <row r="11">
          <cell r="B11" t="str">
            <v>221U0079</v>
          </cell>
          <cell r="C11" t="str">
            <v>EUGENIO DURAN IRIS ANETH</v>
          </cell>
        </row>
        <row r="12">
          <cell r="B12" t="str">
            <v>221U0082</v>
          </cell>
          <cell r="C12" t="str">
            <v>FILIDOR DOMÍNGUEZ KARLA LISSET</v>
          </cell>
        </row>
        <row r="13">
          <cell r="B13" t="str">
            <v>221U0134</v>
          </cell>
          <cell r="C13" t="str">
            <v>FISCAL MEMECHI JOSE GABRIEL</v>
          </cell>
        </row>
        <row r="14">
          <cell r="B14" t="str">
            <v>221U0085</v>
          </cell>
          <cell r="C14" t="str">
            <v>FONSECA FARARONI ANDY JAIR</v>
          </cell>
        </row>
        <row r="15">
          <cell r="B15" t="str">
            <v>211U0086</v>
          </cell>
          <cell r="C15" t="str">
            <v>FRANCO ALONSO ABRIL MAYRANI</v>
          </cell>
        </row>
        <row r="16">
          <cell r="B16" t="str">
            <v>221U0088</v>
          </cell>
          <cell r="C16" t="str">
            <v>HERNANDEZ DOMINGUEZ JULIO CESAR</v>
          </cell>
        </row>
        <row r="17">
          <cell r="B17" t="str">
            <v>211U0095</v>
          </cell>
          <cell r="C17" t="str">
            <v>MARTINEZ AGUIRRE IVETT MONTSERRAT</v>
          </cell>
        </row>
        <row r="18">
          <cell r="B18" t="str">
            <v>221U0100</v>
          </cell>
          <cell r="C18" t="str">
            <v>MIXTEGA ANOTA IVAN JAIR</v>
          </cell>
        </row>
        <row r="19">
          <cell r="B19" t="str">
            <v>221U0102</v>
          </cell>
          <cell r="C19" t="str">
            <v>MORA ABRAJAN PARIS ADRIAN</v>
          </cell>
        </row>
        <row r="20">
          <cell r="B20" t="str">
            <v>221U0108</v>
          </cell>
          <cell r="C20" t="str">
            <v>PUCHETA BUSTAMANTE DIEGO ARMANDO</v>
          </cell>
        </row>
        <row r="21">
          <cell r="B21" t="str">
            <v>221U0796</v>
          </cell>
          <cell r="C21" t="str">
            <v>ROSAS BUSTAMANTE MIGUEL ANGEL</v>
          </cell>
        </row>
        <row r="22">
          <cell r="B22" t="str">
            <v>221U0113</v>
          </cell>
          <cell r="C22" t="str">
            <v>SALADO CHAIRA JUAN URIEL</v>
          </cell>
        </row>
        <row r="23">
          <cell r="B23" t="str">
            <v>221U0116</v>
          </cell>
          <cell r="C23" t="str">
            <v>SANCHEZ CHIPOL YERIK ORBELIN</v>
          </cell>
        </row>
        <row r="24">
          <cell r="B24" t="str">
            <v>221U0119</v>
          </cell>
          <cell r="C24" t="str">
            <v>TORIJAS BAXIN GUSTAVO</v>
          </cell>
        </row>
        <row r="25">
          <cell r="B25" t="str">
            <v>221U0120</v>
          </cell>
          <cell r="C25" t="str">
            <v>VELEZ CEBA INGRID ARELI</v>
          </cell>
        </row>
        <row r="26">
          <cell r="B26" t="str">
            <v>221U0125</v>
          </cell>
          <cell r="C26" t="str">
            <v>VILLEGAS CAPI MOISÉS EMMANUEL</v>
          </cell>
        </row>
        <row r="27">
          <cell r="B27" t="str">
            <v>221U0130</v>
          </cell>
          <cell r="C27" t="str">
            <v>ZAVALETA ACOSTA LAURO ALEJANDRO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221U0054</v>
          </cell>
          <cell r="C3" t="str">
            <v>ALAVEZ DE LA HOZ ALFREDO</v>
          </cell>
        </row>
        <row r="4">
          <cell r="B4" t="str">
            <v>221U0059</v>
          </cell>
          <cell r="C4" t="str">
            <v>AREVALO DOMINGUEZ MILDRED</v>
          </cell>
        </row>
        <row r="5">
          <cell r="B5" t="str">
            <v>221U0062</v>
          </cell>
          <cell r="C5" t="str">
            <v>BLANCO ZARATE ALAN OSVALDO</v>
          </cell>
        </row>
        <row r="6">
          <cell r="B6" t="str">
            <v>221U0063</v>
          </cell>
          <cell r="C6" t="str">
            <v>BUSTAMANTE REYES KARLA</v>
          </cell>
        </row>
        <row r="7">
          <cell r="B7" t="str">
            <v>221U0067</v>
          </cell>
          <cell r="C7" t="str">
            <v>CASTAÑEDA GONZALEZ JOSE ALEJANDRO</v>
          </cell>
        </row>
        <row r="8">
          <cell r="B8" t="str">
            <v>221U0069</v>
          </cell>
          <cell r="C8" t="str">
            <v>CHACHA HERNANDEZ EMILIANO SEBASTIAN</v>
          </cell>
        </row>
        <row r="9">
          <cell r="B9" t="str">
            <v>221U0056</v>
          </cell>
          <cell r="C9" t="str">
            <v>CHIBAMBA SEBA LUIS MARIO</v>
          </cell>
        </row>
        <row r="10">
          <cell r="B10" t="str">
            <v>221U0075</v>
          </cell>
          <cell r="C10" t="str">
            <v>CRUZ BELLO YADIRA</v>
          </cell>
        </row>
        <row r="11">
          <cell r="B11" t="str">
            <v>221U0076</v>
          </cell>
          <cell r="C11" t="str">
            <v>CRUZ GONZALEZ ITZEL ZAHORI</v>
          </cell>
        </row>
        <row r="12">
          <cell r="B12" t="str">
            <v>221U0080</v>
          </cell>
          <cell r="C12" t="str">
            <v>FERMAN JIMENEZ JUAN ANGEL</v>
          </cell>
        </row>
        <row r="13">
          <cell r="B13" t="str">
            <v>221U0081</v>
          </cell>
          <cell r="C13" t="str">
            <v>FIGUEROA CORRO ARIEL DE JESUS</v>
          </cell>
        </row>
        <row r="14">
          <cell r="B14" t="str">
            <v>221U0084</v>
          </cell>
          <cell r="C14" t="str">
            <v>FLORES HERNANDEZ ITZEL ALEJANDRA</v>
          </cell>
        </row>
        <row r="15">
          <cell r="B15" t="str">
            <v>221U0064</v>
          </cell>
          <cell r="C15" t="str">
            <v>FONSECA LOPEZ EDSON JAIR</v>
          </cell>
        </row>
        <row r="16">
          <cell r="B16" t="str">
            <v>221U0086</v>
          </cell>
          <cell r="C16" t="str">
            <v>GARCIA CRUZ RUTH</v>
          </cell>
        </row>
        <row r="17">
          <cell r="B17" t="str">
            <v>221U0087</v>
          </cell>
          <cell r="C17" t="str">
            <v>GARCIA RUEDA ANDREK EDUARDO</v>
          </cell>
        </row>
        <row r="18">
          <cell r="B18" t="str">
            <v>221U0090</v>
          </cell>
          <cell r="C18" t="str">
            <v>HERNANDEZ VELAZQUEZ RENEE</v>
          </cell>
        </row>
        <row r="19">
          <cell r="B19" t="str">
            <v>221U0092</v>
          </cell>
          <cell r="C19" t="str">
            <v>HERNÁNDEZ QUINO CRISTINA DEL CARMEN</v>
          </cell>
        </row>
        <row r="20">
          <cell r="B20" t="str">
            <v>221U0095</v>
          </cell>
          <cell r="C20" t="str">
            <v>IXTEPAN JAUREGUI DAYANA</v>
          </cell>
        </row>
        <row r="21">
          <cell r="B21" t="str">
            <v>221U0097</v>
          </cell>
          <cell r="C21" t="str">
            <v>LUCHO COTO FATIMA DE JESUS</v>
          </cell>
        </row>
        <row r="22">
          <cell r="B22" t="str">
            <v>221U0098</v>
          </cell>
          <cell r="C22" t="str">
            <v>LUCHO MIXTEGA JUAN FERNANDO</v>
          </cell>
        </row>
        <row r="23">
          <cell r="B23" t="str">
            <v>221U0099</v>
          </cell>
          <cell r="C23" t="str">
            <v>MARTINEZ ROSAS DANIEL AZAHEL</v>
          </cell>
        </row>
        <row r="24">
          <cell r="B24" t="str">
            <v>221U0104</v>
          </cell>
          <cell r="C24" t="str">
            <v>ORTIZ APARICIO CONCEPCIÓN DEL CARMEN</v>
          </cell>
        </row>
        <row r="25">
          <cell r="B25" t="str">
            <v>221U0106</v>
          </cell>
          <cell r="C25" t="str">
            <v>PATRACA MORALES ASHLEY SHERLYN</v>
          </cell>
        </row>
        <row r="26">
          <cell r="B26" t="str">
            <v>221U0096</v>
          </cell>
          <cell r="C26" t="str">
            <v>PEREZ BELLI OSCAR ADRIAN DONOVAN</v>
          </cell>
        </row>
        <row r="27">
          <cell r="B27" t="str">
            <v>221U0109</v>
          </cell>
          <cell r="C27" t="str">
            <v>PUCHETA PEREZ JONATHAN</v>
          </cell>
        </row>
        <row r="28">
          <cell r="B28" t="str">
            <v>221U0110</v>
          </cell>
          <cell r="C28" t="str">
            <v>PÉREZ MARTÍNEZ ESTEFANI</v>
          </cell>
        </row>
        <row r="29">
          <cell r="B29" t="str">
            <v>221U0111</v>
          </cell>
          <cell r="C29" t="str">
            <v>REYES DE DIOS ITZEL DEL CARMEN</v>
          </cell>
        </row>
        <row r="30">
          <cell r="B30" t="str">
            <v>211U0654</v>
          </cell>
          <cell r="C30" t="str">
            <v>RIVERA CHAVEZ JUAN MANUEL</v>
          </cell>
        </row>
        <row r="31">
          <cell r="B31" t="str">
            <v>221U0115</v>
          </cell>
          <cell r="C31" t="str">
            <v>SANCHEZ BARRAZA ANGEL DE JESÚS</v>
          </cell>
        </row>
        <row r="32">
          <cell r="B32" t="str">
            <v>221U0117</v>
          </cell>
          <cell r="C32" t="str">
            <v>TEOBA COTO EDUARDO</v>
          </cell>
        </row>
        <row r="33">
          <cell r="B33" t="str">
            <v>221U0118</v>
          </cell>
          <cell r="C33" t="str">
            <v>TEPOX DE JESUS ALEJANDRA</v>
          </cell>
        </row>
        <row r="34">
          <cell r="B34" t="str">
            <v>221U0127</v>
          </cell>
          <cell r="C34" t="str">
            <v>XIMEO TEOBA CRISTHIAN URIEL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H14" sqref="H1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100" t="s">
        <v>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2"/>
      <c r="R2" s="2"/>
    </row>
    <row r="3" spans="2:18">
      <c r="C3" s="91" t="s">
        <v>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"/>
      <c r="R3" s="1"/>
    </row>
    <row r="4" spans="2:18">
      <c r="C4" t="s">
        <v>0</v>
      </c>
      <c r="D4" s="96" t="s">
        <v>24</v>
      </c>
      <c r="E4" s="96"/>
      <c r="F4" s="96"/>
      <c r="G4" s="96"/>
      <c r="I4" t="s">
        <v>1</v>
      </c>
      <c r="J4" s="97" t="s">
        <v>25</v>
      </c>
      <c r="K4" s="97"/>
      <c r="M4" t="s">
        <v>2</v>
      </c>
      <c r="N4" s="98">
        <v>45100</v>
      </c>
      <c r="O4" s="98"/>
    </row>
    <row r="5" spans="2:18" ht="6.75" customHeight="1">
      <c r="D5" s="6"/>
      <c r="E5" s="6"/>
      <c r="F5" s="6"/>
      <c r="G5" s="6"/>
    </row>
    <row r="6" spans="2:18">
      <c r="C6" t="s">
        <v>3</v>
      </c>
      <c r="D6" s="97" t="s">
        <v>26</v>
      </c>
      <c r="E6" s="97"/>
      <c r="F6" s="97"/>
      <c r="G6" s="97"/>
      <c r="I6" s="89" t="s">
        <v>22</v>
      </c>
      <c r="J6" s="89"/>
      <c r="K6" s="90" t="s">
        <v>27</v>
      </c>
      <c r="L6" s="90"/>
      <c r="M6" s="90"/>
      <c r="N6" s="90"/>
      <c r="O6" s="90"/>
      <c r="P6" s="90"/>
    </row>
    <row r="7" spans="2:18" ht="11.25" customHeight="1"/>
    <row r="8" spans="2:18">
      <c r="B8" s="3" t="s">
        <v>4</v>
      </c>
      <c r="C8" s="3" t="s">
        <v>6</v>
      </c>
      <c r="D8" s="99" t="s">
        <v>5</v>
      </c>
      <c r="E8" s="99"/>
      <c r="F8" s="99"/>
      <c r="G8" s="99"/>
      <c r="H8" s="99"/>
      <c r="I8" s="9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>
      <c r="B9" s="7">
        <v>1</v>
      </c>
      <c r="C9" s="28" t="str">
        <f>[1]sheet1!B3</f>
        <v>221U0137</v>
      </c>
      <c r="D9" s="83" t="str">
        <f>[1]sheet1!C3</f>
        <v>AGUILAR CHONTAL HUGO ALBERTO</v>
      </c>
      <c r="E9" s="83"/>
      <c r="F9" s="83"/>
      <c r="G9" s="83"/>
      <c r="H9" s="83"/>
      <c r="I9" s="83"/>
      <c r="J9" s="29">
        <v>85</v>
      </c>
      <c r="K9" s="29">
        <v>90</v>
      </c>
      <c r="L9" s="29">
        <v>85</v>
      </c>
      <c r="M9" s="29">
        <v>90</v>
      </c>
      <c r="N9" s="29">
        <v>0</v>
      </c>
      <c r="O9" s="29">
        <v>0</v>
      </c>
      <c r="P9" s="29">
        <v>0</v>
      </c>
      <c r="Q9" s="14">
        <f>SUM(J9:P9)/7</f>
        <v>50</v>
      </c>
    </row>
    <row r="10" spans="2:18">
      <c r="B10" s="7">
        <f>B9+1</f>
        <v>2</v>
      </c>
      <c r="C10" s="28" t="str">
        <f>[1]sheet1!B4</f>
        <v>221U0138</v>
      </c>
      <c r="D10" s="83" t="str">
        <f>[1]sheet1!C4</f>
        <v>AQUINO TOGA EDGAR</v>
      </c>
      <c r="E10" s="83"/>
      <c r="F10" s="83"/>
      <c r="G10" s="83"/>
      <c r="H10" s="83"/>
      <c r="I10" s="83"/>
      <c r="J10" s="29">
        <v>85</v>
      </c>
      <c r="K10" s="29">
        <v>80</v>
      </c>
      <c r="L10" s="29">
        <v>85</v>
      </c>
      <c r="M10" s="29">
        <v>90</v>
      </c>
      <c r="N10" s="29">
        <v>0</v>
      </c>
      <c r="O10" s="29">
        <v>0</v>
      </c>
      <c r="P10" s="29">
        <v>0</v>
      </c>
      <c r="Q10" s="14">
        <f t="shared" ref="Q10:Q48" si="0">SUM(J10:P10)/7</f>
        <v>48.571428571428569</v>
      </c>
    </row>
    <row r="11" spans="2:18">
      <c r="B11" s="7">
        <f t="shared" ref="B11:B53" si="1">B10+1</f>
        <v>3</v>
      </c>
      <c r="C11" s="28" t="str">
        <f>[1]sheet1!B5</f>
        <v>221U0142</v>
      </c>
      <c r="D11" s="83" t="str">
        <f>[1]sheet1!C5</f>
        <v>BAXIN IXTEPAN CARLOS</v>
      </c>
      <c r="E11" s="83"/>
      <c r="F11" s="83"/>
      <c r="G11" s="83"/>
      <c r="H11" s="83"/>
      <c r="I11" s="83"/>
      <c r="J11" s="29">
        <v>80</v>
      </c>
      <c r="K11" s="29">
        <v>85</v>
      </c>
      <c r="L11" s="29">
        <v>85</v>
      </c>
      <c r="M11" s="29">
        <v>90</v>
      </c>
      <c r="N11" s="29">
        <v>0</v>
      </c>
      <c r="O11" s="29">
        <v>0</v>
      </c>
      <c r="P11" s="29">
        <v>0</v>
      </c>
      <c r="Q11" s="14">
        <f t="shared" si="0"/>
        <v>48.571428571428569</v>
      </c>
    </row>
    <row r="12" spans="2:18">
      <c r="B12" s="7">
        <f t="shared" si="1"/>
        <v>4</v>
      </c>
      <c r="C12" s="7" t="str">
        <f>[1]sheet1!B6</f>
        <v>221U0143</v>
      </c>
      <c r="D12" s="83" t="str">
        <f>[1]sheet1!C6</f>
        <v>BENITEZ CASTRO MIGUEL ANGEL</v>
      </c>
      <c r="E12" s="83"/>
      <c r="F12" s="83"/>
      <c r="G12" s="83"/>
      <c r="H12" s="83"/>
      <c r="I12" s="83"/>
      <c r="J12" s="4">
        <v>85</v>
      </c>
      <c r="K12" s="5">
        <v>85</v>
      </c>
      <c r="L12" s="5">
        <v>85</v>
      </c>
      <c r="M12" s="5">
        <v>90</v>
      </c>
      <c r="N12" s="5">
        <v>0</v>
      </c>
      <c r="O12" s="5">
        <v>0</v>
      </c>
      <c r="P12" s="5">
        <v>0</v>
      </c>
      <c r="Q12" s="14">
        <f t="shared" si="0"/>
        <v>49.285714285714285</v>
      </c>
    </row>
    <row r="13" spans="2:18">
      <c r="B13" s="7">
        <f t="shared" si="1"/>
        <v>5</v>
      </c>
      <c r="C13" s="7" t="str">
        <f>[1]sheet1!B7</f>
        <v>221U0145</v>
      </c>
      <c r="D13" s="83" t="str">
        <f>[1]sheet1!C7</f>
        <v>CHACHA CHAGALA JESUS ANTONIO</v>
      </c>
      <c r="E13" s="83"/>
      <c r="F13" s="83"/>
      <c r="G13" s="83"/>
      <c r="H13" s="83"/>
      <c r="I13" s="83"/>
      <c r="J13" s="4">
        <v>80</v>
      </c>
      <c r="K13" s="5">
        <v>85</v>
      </c>
      <c r="L13" s="5">
        <v>85</v>
      </c>
      <c r="M13" s="5">
        <v>90</v>
      </c>
      <c r="N13" s="5">
        <v>0</v>
      </c>
      <c r="O13" s="5">
        <v>0</v>
      </c>
      <c r="P13" s="5">
        <v>0</v>
      </c>
      <c r="Q13" s="14">
        <f t="shared" si="0"/>
        <v>48.571428571428569</v>
      </c>
    </row>
    <row r="14" spans="2:18">
      <c r="B14" s="7">
        <f t="shared" si="1"/>
        <v>6</v>
      </c>
      <c r="C14" s="7" t="str">
        <f>[1]sheet1!B8</f>
        <v>221U0147</v>
      </c>
      <c r="D14" s="83" t="str">
        <f>[1]sheet1!C8</f>
        <v>CHIGO AGUIRRE ANA GUADALUPE</v>
      </c>
      <c r="E14" s="83"/>
      <c r="F14" s="83"/>
      <c r="G14" s="83"/>
      <c r="H14" s="83"/>
      <c r="I14" s="83"/>
      <c r="J14" s="4">
        <v>85</v>
      </c>
      <c r="K14" s="5">
        <v>80</v>
      </c>
      <c r="L14" s="5">
        <v>85</v>
      </c>
      <c r="M14" s="5">
        <v>85</v>
      </c>
      <c r="N14" s="5">
        <v>0</v>
      </c>
      <c r="O14" s="5">
        <v>0</v>
      </c>
      <c r="P14" s="5">
        <v>0</v>
      </c>
      <c r="Q14" s="14">
        <f t="shared" si="0"/>
        <v>47.857142857142854</v>
      </c>
    </row>
    <row r="15" spans="2:18">
      <c r="B15" s="7">
        <f t="shared" si="1"/>
        <v>7</v>
      </c>
      <c r="C15" s="7" t="str">
        <f>[1]sheet1!B9</f>
        <v>221U0151</v>
      </c>
      <c r="D15" s="83" t="str">
        <f>[1]sheet1!C9</f>
        <v>COYOLT GORGONIO ZURIEL ALBERTO</v>
      </c>
      <c r="E15" s="83"/>
      <c r="F15" s="83"/>
      <c r="G15" s="83"/>
      <c r="H15" s="83"/>
      <c r="I15" s="83"/>
      <c r="J15" s="4">
        <v>85</v>
      </c>
      <c r="K15" s="5">
        <v>85</v>
      </c>
      <c r="L15" s="5">
        <v>85</v>
      </c>
      <c r="M15" s="5">
        <v>90</v>
      </c>
      <c r="N15" s="5">
        <v>0</v>
      </c>
      <c r="O15" s="5">
        <v>0</v>
      </c>
      <c r="P15" s="5">
        <v>0</v>
      </c>
      <c r="Q15" s="14">
        <f t="shared" si="0"/>
        <v>49.285714285714285</v>
      </c>
    </row>
    <row r="16" spans="2:18">
      <c r="B16" s="7">
        <f t="shared" si="1"/>
        <v>8</v>
      </c>
      <c r="C16" s="7" t="str">
        <f>[1]sheet1!B10</f>
        <v>221U0257</v>
      </c>
      <c r="D16" s="83" t="str">
        <f>[1]sheet1!C10</f>
        <v>CRUZ MARTINEZ ARTURO</v>
      </c>
      <c r="E16" s="83"/>
      <c r="F16" s="83"/>
      <c r="G16" s="83"/>
      <c r="H16" s="83"/>
      <c r="I16" s="83"/>
      <c r="J16" s="4">
        <v>80</v>
      </c>
      <c r="K16" s="5">
        <v>85</v>
      </c>
      <c r="L16" s="5">
        <v>85</v>
      </c>
      <c r="M16" s="5">
        <v>85</v>
      </c>
      <c r="N16" s="5">
        <v>0</v>
      </c>
      <c r="O16" s="5">
        <v>0</v>
      </c>
      <c r="P16" s="5">
        <v>0</v>
      </c>
      <c r="Q16" s="14">
        <f t="shared" si="0"/>
        <v>47.857142857142854</v>
      </c>
    </row>
    <row r="17" spans="2:17">
      <c r="B17" s="7">
        <f t="shared" si="1"/>
        <v>9</v>
      </c>
      <c r="C17" s="7" t="str">
        <f>[1]sheet1!B11</f>
        <v>221U0153</v>
      </c>
      <c r="D17" s="83" t="str">
        <f>[1]sheet1!C11</f>
        <v>DOMINGUEZ BAEZ HECTOR GUILLERMO</v>
      </c>
      <c r="E17" s="83"/>
      <c r="F17" s="83"/>
      <c r="G17" s="83"/>
      <c r="H17" s="83"/>
      <c r="I17" s="83"/>
      <c r="J17" s="4">
        <v>85</v>
      </c>
      <c r="K17" s="5">
        <v>85</v>
      </c>
      <c r="L17" s="5">
        <v>90</v>
      </c>
      <c r="M17" s="5">
        <v>90</v>
      </c>
      <c r="N17" s="5">
        <v>0</v>
      </c>
      <c r="O17" s="5">
        <v>0</v>
      </c>
      <c r="P17" s="5">
        <v>0</v>
      </c>
      <c r="Q17" s="14">
        <f t="shared" si="0"/>
        <v>50</v>
      </c>
    </row>
    <row r="18" spans="2:17">
      <c r="B18" s="7">
        <f t="shared" si="1"/>
        <v>10</v>
      </c>
      <c r="C18" s="7" t="str">
        <f>[1]sheet1!B12</f>
        <v>221U0154</v>
      </c>
      <c r="D18" s="83" t="str">
        <f>[1]sheet1!C12</f>
        <v>DURAN ALVARADO GUSTAVO ISRAEL</v>
      </c>
      <c r="E18" s="83"/>
      <c r="F18" s="83"/>
      <c r="G18" s="83"/>
      <c r="H18" s="83"/>
      <c r="I18" s="83"/>
      <c r="J18" s="4">
        <v>80</v>
      </c>
      <c r="K18" s="5">
        <v>85</v>
      </c>
      <c r="L18" s="5">
        <v>85</v>
      </c>
      <c r="M18" s="5">
        <v>90</v>
      </c>
      <c r="N18" s="5">
        <v>0</v>
      </c>
      <c r="O18" s="5">
        <v>0</v>
      </c>
      <c r="P18" s="5">
        <v>0</v>
      </c>
      <c r="Q18" s="14">
        <f t="shared" si="0"/>
        <v>48.571428571428569</v>
      </c>
    </row>
    <row r="19" spans="2:17">
      <c r="B19" s="7">
        <f t="shared" si="1"/>
        <v>11</v>
      </c>
      <c r="C19" s="7" t="str">
        <f>[1]sheet1!B13</f>
        <v>221U0182</v>
      </c>
      <c r="D19" s="83" t="str">
        <f>[1]sheet1!C13</f>
        <v>HERNANDEZ FONSECA JAIME</v>
      </c>
      <c r="E19" s="83"/>
      <c r="F19" s="83"/>
      <c r="G19" s="83"/>
      <c r="H19" s="83"/>
      <c r="I19" s="83"/>
      <c r="J19" s="4">
        <v>85</v>
      </c>
      <c r="K19" s="5">
        <v>85</v>
      </c>
      <c r="L19" s="5">
        <v>90</v>
      </c>
      <c r="M19" s="5">
        <v>90</v>
      </c>
      <c r="N19" s="5">
        <v>0</v>
      </c>
      <c r="O19" s="5">
        <v>0</v>
      </c>
      <c r="P19" s="5">
        <v>0</v>
      </c>
      <c r="Q19" s="14">
        <f t="shared" si="0"/>
        <v>50</v>
      </c>
    </row>
    <row r="20" spans="2:17">
      <c r="B20" s="7">
        <f t="shared" si="1"/>
        <v>12</v>
      </c>
      <c r="C20" s="7" t="str">
        <f>[1]sheet1!B14</f>
        <v>221U0156</v>
      </c>
      <c r="D20" s="83" t="str">
        <f>[1]sheet1!C14</f>
        <v>HERNANDEZ QUINO JOSE MANUEL</v>
      </c>
      <c r="E20" s="83"/>
      <c r="F20" s="83"/>
      <c r="G20" s="83"/>
      <c r="H20" s="83"/>
      <c r="I20" s="83"/>
      <c r="J20" s="4">
        <v>85</v>
      </c>
      <c r="K20" s="5">
        <v>85</v>
      </c>
      <c r="L20" s="5">
        <v>90</v>
      </c>
      <c r="M20" s="5">
        <v>90</v>
      </c>
      <c r="N20" s="5">
        <v>0</v>
      </c>
      <c r="O20" s="5">
        <v>0</v>
      </c>
      <c r="P20" s="5">
        <v>0</v>
      </c>
      <c r="Q20" s="14">
        <f t="shared" si="0"/>
        <v>50</v>
      </c>
    </row>
    <row r="21" spans="2:17">
      <c r="B21" s="7">
        <f t="shared" si="1"/>
        <v>13</v>
      </c>
      <c r="C21" s="7" t="str">
        <f>[1]sheet1!B15</f>
        <v>221U0259</v>
      </c>
      <c r="D21" s="83" t="str">
        <f>[1]sheet1!C15</f>
        <v>ISIDORO BENITEZ SAMIR</v>
      </c>
      <c r="E21" s="83"/>
      <c r="F21" s="83"/>
      <c r="G21" s="83"/>
      <c r="H21" s="83"/>
      <c r="I21" s="83"/>
      <c r="J21" s="4">
        <v>80</v>
      </c>
      <c r="K21" s="5">
        <v>85</v>
      </c>
      <c r="L21" s="5">
        <v>90</v>
      </c>
      <c r="M21" s="5">
        <v>85</v>
      </c>
      <c r="N21" s="5">
        <v>0</v>
      </c>
      <c r="O21" s="5">
        <v>0</v>
      </c>
      <c r="P21" s="5">
        <v>0</v>
      </c>
      <c r="Q21" s="14">
        <f t="shared" si="0"/>
        <v>48.571428571428569</v>
      </c>
    </row>
    <row r="22" spans="2:17">
      <c r="B22" s="7">
        <f t="shared" si="1"/>
        <v>14</v>
      </c>
      <c r="C22" s="7" t="str">
        <f>[1]sheet1!B16</f>
        <v>221U0183</v>
      </c>
      <c r="D22" s="83" t="str">
        <f>[1]sheet1!C16</f>
        <v>LEON LOZANO JOSE ALEJANDRO</v>
      </c>
      <c r="E22" s="83"/>
      <c r="F22" s="83"/>
      <c r="G22" s="83"/>
      <c r="H22" s="83"/>
      <c r="I22" s="83"/>
      <c r="J22" s="4">
        <v>85</v>
      </c>
      <c r="K22" s="5">
        <v>85</v>
      </c>
      <c r="L22" s="5">
        <v>90</v>
      </c>
      <c r="M22" s="5">
        <v>90</v>
      </c>
      <c r="N22" s="5">
        <v>0</v>
      </c>
      <c r="O22" s="5">
        <v>0</v>
      </c>
      <c r="P22" s="5">
        <v>0</v>
      </c>
      <c r="Q22" s="14">
        <f t="shared" si="0"/>
        <v>50</v>
      </c>
    </row>
    <row r="23" spans="2:17">
      <c r="B23" s="7">
        <f t="shared" si="1"/>
        <v>15</v>
      </c>
      <c r="C23" s="7" t="str">
        <f>[1]sheet1!B17</f>
        <v>221U0159</v>
      </c>
      <c r="D23" s="83" t="str">
        <f>[1]sheet1!C17</f>
        <v>MALAGA PUCHETA MANUEL ALEJANDRO</v>
      </c>
      <c r="E23" s="83"/>
      <c r="F23" s="83"/>
      <c r="G23" s="83"/>
      <c r="H23" s="83"/>
      <c r="I23" s="83"/>
      <c r="J23" s="4">
        <v>80</v>
      </c>
      <c r="K23" s="5">
        <v>85</v>
      </c>
      <c r="L23" s="5">
        <v>85</v>
      </c>
      <c r="M23" s="5">
        <v>90</v>
      </c>
      <c r="N23" s="5">
        <v>0</v>
      </c>
      <c r="O23" s="5">
        <v>0</v>
      </c>
      <c r="P23" s="5">
        <v>0</v>
      </c>
      <c r="Q23" s="14">
        <f t="shared" si="0"/>
        <v>48.571428571428569</v>
      </c>
    </row>
    <row r="24" spans="2:17">
      <c r="B24" s="7">
        <f t="shared" si="1"/>
        <v>16</v>
      </c>
      <c r="C24" s="7" t="str">
        <f>[1]sheet1!B18</f>
        <v>221U0160</v>
      </c>
      <c r="D24" s="83" t="str">
        <f>[1]sheet1!C18</f>
        <v>MARTÍNEZ AGUILAR ALEJANDRO</v>
      </c>
      <c r="E24" s="83"/>
      <c r="F24" s="83"/>
      <c r="G24" s="83"/>
      <c r="H24" s="83"/>
      <c r="I24" s="83"/>
      <c r="J24" s="4">
        <v>80</v>
      </c>
      <c r="K24" s="5">
        <v>85</v>
      </c>
      <c r="L24" s="5">
        <v>85</v>
      </c>
      <c r="M24" s="5">
        <v>90</v>
      </c>
      <c r="N24" s="5">
        <v>0</v>
      </c>
      <c r="O24" s="5">
        <v>0</v>
      </c>
      <c r="P24" s="5">
        <v>0</v>
      </c>
      <c r="Q24" s="14">
        <f t="shared" si="0"/>
        <v>48.571428571428569</v>
      </c>
    </row>
    <row r="25" spans="2:17">
      <c r="B25" s="7">
        <f t="shared" si="1"/>
        <v>17</v>
      </c>
      <c r="C25" s="7" t="str">
        <f>[1]sheet1!B19</f>
        <v>221U0161</v>
      </c>
      <c r="D25" s="83" t="str">
        <f>[1]sheet1!C19</f>
        <v>MAXO COTA MILAGROS MONTSERRAT</v>
      </c>
      <c r="E25" s="83"/>
      <c r="F25" s="83"/>
      <c r="G25" s="83"/>
      <c r="H25" s="83"/>
      <c r="I25" s="83"/>
      <c r="J25" s="4">
        <v>85</v>
      </c>
      <c r="K25" s="5">
        <v>90</v>
      </c>
      <c r="L25" s="5">
        <v>90</v>
      </c>
      <c r="M25" s="5">
        <v>85</v>
      </c>
      <c r="N25" s="5">
        <v>0</v>
      </c>
      <c r="O25" s="5">
        <v>0</v>
      </c>
      <c r="P25" s="5">
        <v>0</v>
      </c>
      <c r="Q25" s="14">
        <f t="shared" si="0"/>
        <v>50</v>
      </c>
    </row>
    <row r="26" spans="2:17">
      <c r="B26" s="7">
        <f t="shared" si="1"/>
        <v>18</v>
      </c>
      <c r="C26" s="7" t="str">
        <f>[1]sheet1!B20</f>
        <v>221U0163</v>
      </c>
      <c r="D26" s="83" t="str">
        <f>[1]sheet1!C20</f>
        <v>MIXTEGA BELLI ERNESTO SANTOS</v>
      </c>
      <c r="E26" s="83"/>
      <c r="F26" s="83"/>
      <c r="G26" s="83"/>
      <c r="H26" s="83"/>
      <c r="I26" s="83"/>
      <c r="J26" s="4">
        <v>85</v>
      </c>
      <c r="K26" s="5">
        <v>85</v>
      </c>
      <c r="L26" s="5">
        <v>90</v>
      </c>
      <c r="M26" s="5">
        <v>90</v>
      </c>
      <c r="N26" s="5">
        <v>0</v>
      </c>
      <c r="O26" s="5">
        <v>0</v>
      </c>
      <c r="P26" s="5">
        <v>0</v>
      </c>
      <c r="Q26" s="14">
        <f t="shared" si="0"/>
        <v>50</v>
      </c>
    </row>
    <row r="27" spans="2:17">
      <c r="B27" s="7">
        <f t="shared" si="1"/>
        <v>19</v>
      </c>
      <c r="C27" s="7" t="str">
        <f>[1]sheet1!B21</f>
        <v>221U0165</v>
      </c>
      <c r="D27" s="83" t="str">
        <f>[1]sheet1!C21</f>
        <v>MORENO BARRAGÁN LUIS DAVID</v>
      </c>
      <c r="E27" s="83"/>
      <c r="F27" s="83"/>
      <c r="G27" s="83"/>
      <c r="H27" s="83"/>
      <c r="I27" s="83"/>
      <c r="J27" s="19">
        <v>85</v>
      </c>
      <c r="K27" s="4">
        <v>85</v>
      </c>
      <c r="L27" s="78">
        <v>85</v>
      </c>
      <c r="M27" s="78">
        <v>90</v>
      </c>
      <c r="N27" s="78">
        <v>0</v>
      </c>
      <c r="O27" s="78">
        <v>0</v>
      </c>
      <c r="P27" s="78">
        <v>0</v>
      </c>
      <c r="Q27" s="14">
        <f t="shared" si="0"/>
        <v>49.285714285714285</v>
      </c>
    </row>
    <row r="28" spans="2:17">
      <c r="B28" s="7">
        <f t="shared" si="1"/>
        <v>20</v>
      </c>
      <c r="C28" s="7" t="str">
        <f>[1]sheet1!B22</f>
        <v>221U0166</v>
      </c>
      <c r="D28" s="83" t="str">
        <f>[1]sheet1!C22</f>
        <v>ORTEGA CABRERA ALEXIS DE JESUS</v>
      </c>
      <c r="E28" s="83"/>
      <c r="F28" s="83"/>
      <c r="G28" s="83"/>
      <c r="H28" s="83"/>
      <c r="I28" s="83"/>
      <c r="J28" s="19">
        <v>70</v>
      </c>
      <c r="K28" s="4">
        <v>70</v>
      </c>
      <c r="L28" s="78">
        <v>80</v>
      </c>
      <c r="M28" s="78">
        <v>90</v>
      </c>
      <c r="N28" s="78">
        <v>0</v>
      </c>
      <c r="O28" s="78">
        <v>0</v>
      </c>
      <c r="P28" s="78">
        <v>0</v>
      </c>
      <c r="Q28" s="14">
        <f t="shared" si="0"/>
        <v>44.285714285714285</v>
      </c>
    </row>
    <row r="29" spans="2:17">
      <c r="B29" s="7">
        <f t="shared" si="1"/>
        <v>21</v>
      </c>
      <c r="C29" s="7" t="str">
        <f>[1]sheet1!B23</f>
        <v>221U0841</v>
      </c>
      <c r="D29" s="83" t="str">
        <f>[1]sheet1!C23</f>
        <v>PATLAX ALARCON MOISES</v>
      </c>
      <c r="E29" s="83"/>
      <c r="F29" s="83"/>
      <c r="G29" s="83"/>
      <c r="H29" s="83"/>
      <c r="I29" s="83"/>
      <c r="J29" s="19">
        <v>80</v>
      </c>
      <c r="K29" s="4">
        <v>85</v>
      </c>
      <c r="L29" s="78">
        <v>90</v>
      </c>
      <c r="M29" s="78">
        <v>90</v>
      </c>
      <c r="N29" s="78">
        <v>0</v>
      </c>
      <c r="O29" s="78">
        <v>0</v>
      </c>
      <c r="P29" s="78">
        <v>0</v>
      </c>
      <c r="Q29" s="14">
        <f t="shared" si="0"/>
        <v>49.285714285714285</v>
      </c>
    </row>
    <row r="30" spans="2:17">
      <c r="B30" s="7">
        <f t="shared" si="1"/>
        <v>22</v>
      </c>
      <c r="C30" s="7" t="str">
        <f>[1]sheet1!B24</f>
        <v>221U0167</v>
      </c>
      <c r="D30" s="83" t="str">
        <f>[1]sheet1!C24</f>
        <v>POLITO MALAGA LUIS GERARDO</v>
      </c>
      <c r="E30" s="83"/>
      <c r="F30" s="83"/>
      <c r="G30" s="83"/>
      <c r="H30" s="83"/>
      <c r="I30" s="83"/>
      <c r="J30" s="19">
        <v>80</v>
      </c>
      <c r="K30" s="4">
        <v>85</v>
      </c>
      <c r="L30" s="78">
        <v>90</v>
      </c>
      <c r="M30" s="78">
        <v>85</v>
      </c>
      <c r="N30" s="78">
        <v>0</v>
      </c>
      <c r="O30" s="78">
        <v>0</v>
      </c>
      <c r="P30" s="78">
        <v>0</v>
      </c>
      <c r="Q30" s="14">
        <f t="shared" si="0"/>
        <v>48.571428571428569</v>
      </c>
    </row>
    <row r="31" spans="2:17">
      <c r="B31" s="7">
        <f t="shared" si="1"/>
        <v>23</v>
      </c>
      <c r="C31" s="7" t="str">
        <f>[1]sheet1!B25</f>
        <v>221U0169</v>
      </c>
      <c r="D31" s="83" t="str">
        <f>[1]sheet1!C25</f>
        <v>PÉREZ TRUJILLO JESÚS</v>
      </c>
      <c r="E31" s="83"/>
      <c r="F31" s="83"/>
      <c r="G31" s="83"/>
      <c r="H31" s="83"/>
      <c r="I31" s="83"/>
      <c r="J31" s="19">
        <v>70</v>
      </c>
      <c r="K31" s="4">
        <v>80</v>
      </c>
      <c r="L31" s="78">
        <v>90</v>
      </c>
      <c r="M31" s="78">
        <v>90</v>
      </c>
      <c r="N31" s="78">
        <v>0</v>
      </c>
      <c r="O31" s="78">
        <v>0</v>
      </c>
      <c r="P31" s="78">
        <v>0</v>
      </c>
      <c r="Q31" s="14">
        <f t="shared" si="0"/>
        <v>47.142857142857146</v>
      </c>
    </row>
    <row r="32" spans="2:17">
      <c r="B32" s="7">
        <f t="shared" si="1"/>
        <v>24</v>
      </c>
      <c r="C32" s="7" t="str">
        <f>[1]sheet1!B26</f>
        <v>221U0171</v>
      </c>
      <c r="D32" s="83" t="str">
        <f>[1]sheet1!C26</f>
        <v>REYNADA PREZA HUGO DANIEL</v>
      </c>
      <c r="E32" s="83"/>
      <c r="F32" s="83"/>
      <c r="G32" s="83"/>
      <c r="H32" s="83"/>
      <c r="I32" s="83"/>
      <c r="J32" s="19">
        <v>85</v>
      </c>
      <c r="K32" s="4">
        <v>80</v>
      </c>
      <c r="L32" s="78">
        <v>90</v>
      </c>
      <c r="M32" s="78">
        <v>85</v>
      </c>
      <c r="N32" s="78">
        <v>0</v>
      </c>
      <c r="O32" s="78">
        <v>0</v>
      </c>
      <c r="P32" s="78">
        <v>0</v>
      </c>
      <c r="Q32" s="14">
        <f t="shared" si="0"/>
        <v>48.571428571428569</v>
      </c>
    </row>
    <row r="33" spans="2:17">
      <c r="B33" s="7">
        <f t="shared" si="1"/>
        <v>25</v>
      </c>
      <c r="C33" s="7" t="str">
        <f>[1]sheet1!B27</f>
        <v>221U0172</v>
      </c>
      <c r="D33" s="83" t="str">
        <f>[1]sheet1!C27</f>
        <v>RIVEROLL IXTEPAN AARON</v>
      </c>
      <c r="E33" s="83"/>
      <c r="F33" s="83"/>
      <c r="G33" s="83"/>
      <c r="H33" s="83"/>
      <c r="I33" s="83"/>
      <c r="J33" s="19">
        <v>70</v>
      </c>
      <c r="K33" s="4">
        <v>80</v>
      </c>
      <c r="L33" s="78">
        <v>85</v>
      </c>
      <c r="M33" s="78">
        <v>85</v>
      </c>
      <c r="N33" s="78">
        <v>0</v>
      </c>
      <c r="O33" s="78">
        <v>0</v>
      </c>
      <c r="P33" s="78">
        <v>0</v>
      </c>
      <c r="Q33" s="14">
        <f t="shared" si="0"/>
        <v>45.714285714285715</v>
      </c>
    </row>
    <row r="34" spans="2:17">
      <c r="B34" s="7">
        <f t="shared" si="1"/>
        <v>26</v>
      </c>
      <c r="C34" s="7" t="str">
        <f>[1]sheet1!B28</f>
        <v>221U0173</v>
      </c>
      <c r="D34" s="83" t="str">
        <f>[1]sheet1!C28</f>
        <v>RODRIGUEZ MARTINEZ LUIS ALFREDO</v>
      </c>
      <c r="E34" s="83"/>
      <c r="F34" s="83"/>
      <c r="G34" s="83"/>
      <c r="H34" s="83"/>
      <c r="I34" s="83"/>
      <c r="J34" s="19">
        <v>85</v>
      </c>
      <c r="K34" s="4">
        <v>80</v>
      </c>
      <c r="L34" s="78">
        <v>90</v>
      </c>
      <c r="M34" s="78">
        <v>85</v>
      </c>
      <c r="N34" s="78">
        <v>0</v>
      </c>
      <c r="O34" s="78">
        <v>0</v>
      </c>
      <c r="P34" s="78">
        <v>0</v>
      </c>
      <c r="Q34" s="14">
        <f t="shared" si="0"/>
        <v>48.571428571428569</v>
      </c>
    </row>
    <row r="35" spans="2:17">
      <c r="B35" s="7">
        <f t="shared" si="1"/>
        <v>27</v>
      </c>
      <c r="C35" s="7" t="str">
        <f>[1]sheet1!B29</f>
        <v>221U0174</v>
      </c>
      <c r="D35" s="83" t="str">
        <f>[1]sheet1!C29</f>
        <v>RODRÍGUEZ PÉREZ MARÍA GUADALUPE</v>
      </c>
      <c r="E35" s="83"/>
      <c r="F35" s="83"/>
      <c r="G35" s="83"/>
      <c r="H35" s="83"/>
      <c r="I35" s="83"/>
      <c r="J35" s="19">
        <v>80</v>
      </c>
      <c r="K35" s="4">
        <v>85</v>
      </c>
      <c r="L35" s="78">
        <v>90</v>
      </c>
      <c r="M35" s="78">
        <v>90</v>
      </c>
      <c r="N35" s="78">
        <v>0</v>
      </c>
      <c r="O35" s="78">
        <v>0</v>
      </c>
      <c r="P35" s="78">
        <v>0</v>
      </c>
      <c r="Q35" s="14">
        <f t="shared" si="0"/>
        <v>49.285714285714285</v>
      </c>
    </row>
    <row r="36" spans="2:17">
      <c r="B36" s="7">
        <f t="shared" si="1"/>
        <v>28</v>
      </c>
      <c r="C36" s="7" t="str">
        <f>[1]sheet1!B30</f>
        <v>221U0176</v>
      </c>
      <c r="D36" s="83" t="str">
        <f>[1]sheet1!C30</f>
        <v>SEBA BAXIN JUAN JOSE</v>
      </c>
      <c r="E36" s="83"/>
      <c r="F36" s="83"/>
      <c r="G36" s="83"/>
      <c r="H36" s="83"/>
      <c r="I36" s="83"/>
      <c r="J36" s="4">
        <v>80</v>
      </c>
      <c r="K36" s="4">
        <v>85</v>
      </c>
      <c r="L36" s="78">
        <v>90</v>
      </c>
      <c r="M36" s="78">
        <v>90</v>
      </c>
      <c r="N36" s="78">
        <v>0</v>
      </c>
      <c r="O36" s="78">
        <v>0</v>
      </c>
      <c r="P36" s="78">
        <v>0</v>
      </c>
      <c r="Q36" s="14">
        <f t="shared" si="0"/>
        <v>49.285714285714285</v>
      </c>
    </row>
    <row r="37" spans="2:17">
      <c r="B37" s="7">
        <f t="shared" si="1"/>
        <v>29</v>
      </c>
      <c r="C37" s="7" t="str">
        <f>[1]sheet1!B31</f>
        <v>221U0854</v>
      </c>
      <c r="D37" s="83" t="str">
        <f>[1]sheet1!C31</f>
        <v>TEMICH IXTEPAN ANDRÉS DE JESÚS</v>
      </c>
      <c r="E37" s="83"/>
      <c r="F37" s="83"/>
      <c r="G37" s="83"/>
      <c r="H37" s="83"/>
      <c r="I37" s="83"/>
      <c r="J37" s="4">
        <v>80</v>
      </c>
      <c r="K37" s="4">
        <v>85</v>
      </c>
      <c r="L37" s="78">
        <v>90</v>
      </c>
      <c r="M37" s="78">
        <v>85</v>
      </c>
      <c r="N37" s="78">
        <v>0</v>
      </c>
      <c r="O37" s="78">
        <v>0</v>
      </c>
      <c r="P37" s="78">
        <v>0</v>
      </c>
      <c r="Q37" s="14">
        <f t="shared" si="0"/>
        <v>48.571428571428569</v>
      </c>
    </row>
    <row r="38" spans="2:17">
      <c r="B38" s="7">
        <f t="shared" si="1"/>
        <v>30</v>
      </c>
      <c r="C38" s="7" t="str">
        <f>[1]sheet1!B32</f>
        <v>221U0181</v>
      </c>
      <c r="D38" s="83" t="str">
        <f>[1]sheet1!C32</f>
        <v>VELASCO HERNANDEZ OSVAL DANIEL</v>
      </c>
      <c r="E38" s="83"/>
      <c r="F38" s="83"/>
      <c r="G38" s="83"/>
      <c r="H38" s="83"/>
      <c r="I38" s="83"/>
      <c r="J38" s="4">
        <v>85</v>
      </c>
      <c r="K38" s="4">
        <v>85</v>
      </c>
      <c r="L38" s="78">
        <v>90</v>
      </c>
      <c r="M38" s="78">
        <v>90</v>
      </c>
      <c r="N38" s="78">
        <v>0</v>
      </c>
      <c r="O38" s="78">
        <v>0</v>
      </c>
      <c r="P38" s="78">
        <v>0</v>
      </c>
      <c r="Q38" s="14">
        <f t="shared" si="0"/>
        <v>50</v>
      </c>
    </row>
    <row r="39" spans="2:17">
      <c r="B39" s="7">
        <f t="shared" si="1"/>
        <v>31</v>
      </c>
      <c r="C39" s="7" t="str">
        <f>[1]sheet1!B33</f>
        <v>221U0178</v>
      </c>
      <c r="D39" s="83" t="str">
        <f>[1]sheet1!C33</f>
        <v>VELASCO QUINO ARTURO DE JESUS</v>
      </c>
      <c r="E39" s="83"/>
      <c r="F39" s="83"/>
      <c r="G39" s="83"/>
      <c r="H39" s="83"/>
      <c r="I39" s="83"/>
      <c r="J39" s="4">
        <v>85</v>
      </c>
      <c r="K39" s="4">
        <v>85</v>
      </c>
      <c r="L39" s="78">
        <v>85</v>
      </c>
      <c r="M39" s="78">
        <v>90</v>
      </c>
      <c r="N39" s="78">
        <v>0</v>
      </c>
      <c r="O39" s="78">
        <v>0</v>
      </c>
      <c r="P39" s="78">
        <v>0</v>
      </c>
      <c r="Q39" s="14">
        <f t="shared" si="0"/>
        <v>49.285714285714285</v>
      </c>
    </row>
    <row r="40" spans="2:17">
      <c r="B40" s="7">
        <f t="shared" si="1"/>
        <v>32</v>
      </c>
      <c r="C40" s="7" t="str">
        <f>[1]sheet1!B34</f>
        <v>221U0179</v>
      </c>
      <c r="D40" s="83" t="str">
        <f>[1]sheet1!C34</f>
        <v>VICTORIO PALAYOT JESÚS MANUEL</v>
      </c>
      <c r="E40" s="83"/>
      <c r="F40" s="83"/>
      <c r="G40" s="83"/>
      <c r="H40" s="83"/>
      <c r="I40" s="83"/>
      <c r="J40" s="4">
        <v>80</v>
      </c>
      <c r="K40" s="4">
        <v>85</v>
      </c>
      <c r="L40" s="78">
        <v>90</v>
      </c>
      <c r="M40" s="78">
        <v>90</v>
      </c>
      <c r="N40" s="78">
        <v>0</v>
      </c>
      <c r="O40" s="78">
        <v>0</v>
      </c>
      <c r="P40" s="78">
        <v>0</v>
      </c>
      <c r="Q40" s="14">
        <f t="shared" si="0"/>
        <v>49.285714285714285</v>
      </c>
    </row>
    <row r="41" spans="2:17">
      <c r="B41" s="7">
        <f t="shared" si="1"/>
        <v>33</v>
      </c>
      <c r="C41" s="7" t="str">
        <f>[1]sheet1!B35</f>
        <v>221U0180</v>
      </c>
      <c r="D41" s="83" t="str">
        <f>[1]sheet1!C35</f>
        <v>XOLO ARRES BRANDON EMMANUEL</v>
      </c>
      <c r="E41" s="83"/>
      <c r="F41" s="83"/>
      <c r="G41" s="83"/>
      <c r="H41" s="83"/>
      <c r="I41" s="83"/>
      <c r="J41" s="4">
        <v>70</v>
      </c>
      <c r="K41" s="4">
        <v>70</v>
      </c>
      <c r="L41" s="78">
        <v>90</v>
      </c>
      <c r="M41" s="78">
        <v>85</v>
      </c>
      <c r="N41" s="78">
        <v>0</v>
      </c>
      <c r="O41" s="78">
        <v>0</v>
      </c>
      <c r="P41" s="78">
        <v>0</v>
      </c>
      <c r="Q41" s="14">
        <f t="shared" si="0"/>
        <v>45</v>
      </c>
    </row>
    <row r="42" spans="2:17">
      <c r="B42" s="7">
        <f t="shared" si="1"/>
        <v>34</v>
      </c>
      <c r="C42" s="7"/>
      <c r="D42" s="83"/>
      <c r="E42" s="83"/>
      <c r="F42" s="83"/>
      <c r="G42" s="83"/>
      <c r="H42" s="83"/>
      <c r="I42" s="83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>
      <c r="B43" s="7">
        <f t="shared" si="1"/>
        <v>35</v>
      </c>
      <c r="C43" s="7"/>
      <c r="D43" s="101"/>
      <c r="E43" s="101"/>
      <c r="F43" s="101"/>
      <c r="G43" s="101"/>
      <c r="H43" s="101"/>
      <c r="I43" s="101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>
      <c r="B44" s="7">
        <f t="shared" si="1"/>
        <v>36</v>
      </c>
      <c r="C44" s="7"/>
      <c r="D44" s="101"/>
      <c r="E44" s="101"/>
      <c r="F44" s="101"/>
      <c r="G44" s="101"/>
      <c r="H44" s="101"/>
      <c r="I44" s="101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>
      <c r="B45" s="7">
        <f t="shared" si="1"/>
        <v>37</v>
      </c>
      <c r="C45" s="9"/>
      <c r="D45" s="101"/>
      <c r="E45" s="101"/>
      <c r="F45" s="101"/>
      <c r="G45" s="101"/>
      <c r="H45" s="101"/>
      <c r="I45" s="101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>
      <c r="B46" s="7">
        <f t="shared" si="1"/>
        <v>38</v>
      </c>
      <c r="C46" s="9"/>
      <c r="D46" s="101"/>
      <c r="E46" s="101"/>
      <c r="F46" s="101"/>
      <c r="G46" s="101"/>
      <c r="H46" s="101"/>
      <c r="I46" s="101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>
      <c r="B47" s="7">
        <f t="shared" si="1"/>
        <v>39</v>
      </c>
      <c r="C47" s="9"/>
      <c r="D47" s="101"/>
      <c r="E47" s="101"/>
      <c r="F47" s="101"/>
      <c r="G47" s="101"/>
      <c r="H47" s="101"/>
      <c r="I47" s="101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>
      <c r="B48" s="7">
        <f t="shared" si="1"/>
        <v>40</v>
      </c>
      <c r="C48" s="9"/>
      <c r="D48" s="101"/>
      <c r="E48" s="101"/>
      <c r="F48" s="101"/>
      <c r="G48" s="101"/>
      <c r="H48" s="101"/>
      <c r="I48" s="101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>
      <c r="B49" s="8">
        <f t="shared" si="1"/>
        <v>41</v>
      </c>
      <c r="C49" s="9"/>
      <c r="D49" s="101"/>
      <c r="E49" s="101"/>
      <c r="F49" s="101"/>
      <c r="G49" s="101"/>
      <c r="H49" s="101"/>
      <c r="I49" s="101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>
      <c r="B50" s="8">
        <f t="shared" si="1"/>
        <v>42</v>
      </c>
      <c r="C50" s="9"/>
      <c r="D50" s="101"/>
      <c r="E50" s="101"/>
      <c r="F50" s="101"/>
      <c r="G50" s="101"/>
      <c r="H50" s="101"/>
      <c r="I50" s="101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>
      <c r="B51" s="8">
        <f t="shared" si="1"/>
        <v>43</v>
      </c>
      <c r="C51" s="9"/>
      <c r="D51" s="101"/>
      <c r="E51" s="101"/>
      <c r="F51" s="101"/>
      <c r="G51" s="101"/>
      <c r="H51" s="101"/>
      <c r="I51" s="101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>
      <c r="B52" s="16">
        <f t="shared" si="1"/>
        <v>44</v>
      </c>
      <c r="C52" s="9"/>
      <c r="D52" s="101"/>
      <c r="E52" s="101"/>
      <c r="F52" s="101"/>
      <c r="G52" s="101"/>
      <c r="H52" s="101"/>
      <c r="I52" s="101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>
      <c r="B53" s="16">
        <f t="shared" si="1"/>
        <v>45</v>
      </c>
      <c r="C53" s="22"/>
      <c r="D53" s="102"/>
      <c r="E53" s="103"/>
      <c r="F53" s="103"/>
      <c r="G53" s="103"/>
      <c r="H53" s="103"/>
      <c r="I53" s="10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8"/>
      <c r="D54" s="88"/>
      <c r="E54" s="10"/>
      <c r="H54" s="92" t="s">
        <v>19</v>
      </c>
      <c r="I54" s="92"/>
      <c r="J54" s="23">
        <f>COUNTIF(J9:J53,"&gt;=70")</f>
        <v>33</v>
      </c>
      <c r="K54" s="23">
        <f t="shared" ref="K54:P54" si="3">COUNTIF(K9:K53,"&gt;=70")</f>
        <v>33</v>
      </c>
      <c r="L54" s="23">
        <f t="shared" si="3"/>
        <v>33</v>
      </c>
      <c r="M54" s="23">
        <f t="shared" si="3"/>
        <v>33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8"/>
      <c r="D55" s="88"/>
      <c r="E55" s="11"/>
      <c r="H55" s="93" t="s">
        <v>20</v>
      </c>
      <c r="I55" s="93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33</v>
      </c>
      <c r="O55" s="24">
        <f t="shared" si="5"/>
        <v>33</v>
      </c>
      <c r="P55" s="24">
        <f t="shared" si="5"/>
        <v>33</v>
      </c>
      <c r="Q55" s="24">
        <f t="shared" si="5"/>
        <v>45</v>
      </c>
    </row>
    <row r="56" spans="2:17">
      <c r="C56" s="88"/>
      <c r="D56" s="88"/>
      <c r="E56" s="88"/>
      <c r="H56" s="93" t="s">
        <v>21</v>
      </c>
      <c r="I56" s="93"/>
      <c r="J56" s="24">
        <f>COUNT(J9:J53)</f>
        <v>33</v>
      </c>
      <c r="K56" s="24">
        <f t="shared" ref="K56:Q56" si="6">COUNT(K9:K53)</f>
        <v>33</v>
      </c>
      <c r="L56" s="24">
        <f t="shared" si="6"/>
        <v>33</v>
      </c>
      <c r="M56" s="24">
        <f t="shared" si="6"/>
        <v>33</v>
      </c>
      <c r="N56" s="24">
        <f t="shared" si="6"/>
        <v>33</v>
      </c>
      <c r="O56" s="24">
        <f t="shared" si="6"/>
        <v>33</v>
      </c>
      <c r="P56" s="24">
        <f t="shared" si="6"/>
        <v>33</v>
      </c>
      <c r="Q56" s="24">
        <f t="shared" si="6"/>
        <v>45</v>
      </c>
    </row>
    <row r="57" spans="2:17">
      <c r="C57" s="88"/>
      <c r="D57" s="88"/>
      <c r="E57" s="10"/>
      <c r="F57" s="12"/>
      <c r="H57" s="94" t="s">
        <v>16</v>
      </c>
      <c r="I57" s="94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8"/>
      <c r="D58" s="88"/>
      <c r="E58" s="10"/>
      <c r="F58" s="12"/>
      <c r="H58" s="94" t="s">
        <v>17</v>
      </c>
      <c r="I58" s="94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8"/>
      <c r="D59" s="88"/>
      <c r="E59" s="11"/>
      <c r="F59" s="12"/>
    </row>
    <row r="60" spans="2:17">
      <c r="C60" s="10"/>
      <c r="D60" s="10"/>
      <c r="E60" s="11"/>
      <c r="F60" s="12"/>
    </row>
    <row r="61" spans="2:17">
      <c r="J61" s="95"/>
      <c r="K61" s="95"/>
      <c r="L61" s="95"/>
      <c r="M61" s="95"/>
      <c r="N61" s="95"/>
      <c r="O61" s="95"/>
      <c r="P61" s="95"/>
    </row>
    <row r="62" spans="2:17">
      <c r="J62" s="87" t="s">
        <v>18</v>
      </c>
      <c r="K62" s="87"/>
      <c r="L62" s="87"/>
      <c r="M62" s="87"/>
      <c r="N62" s="87"/>
      <c r="O62" s="87"/>
      <c r="P62" s="87"/>
    </row>
  </sheetData>
  <mergeCells count="33">
    <mergeCell ref="C54:D54"/>
    <mergeCell ref="D49:I49"/>
    <mergeCell ref="D50:I50"/>
    <mergeCell ref="D51:I51"/>
    <mergeCell ref="D52:I52"/>
    <mergeCell ref="D53:I53"/>
    <mergeCell ref="D45:I45"/>
    <mergeCell ref="D46:I46"/>
    <mergeCell ref="D47:I47"/>
    <mergeCell ref="D43:I43"/>
    <mergeCell ref="D48:I48"/>
    <mergeCell ref="D44:I44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:O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100" t="s">
        <v>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2"/>
      <c r="R2" s="2"/>
    </row>
    <row r="3" spans="2:18">
      <c r="C3" s="91" t="s">
        <v>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0"/>
      <c r="R3" s="20"/>
    </row>
    <row r="4" spans="2:18">
      <c r="C4" t="s">
        <v>0</v>
      </c>
      <c r="D4" s="96" t="s">
        <v>24</v>
      </c>
      <c r="E4" s="96"/>
      <c r="F4" s="96"/>
      <c r="G4" s="96"/>
      <c r="I4" t="s">
        <v>1</v>
      </c>
      <c r="J4" s="97" t="s">
        <v>29</v>
      </c>
      <c r="K4" s="97"/>
      <c r="M4" t="s">
        <v>2</v>
      </c>
      <c r="N4" s="98">
        <v>45100</v>
      </c>
      <c r="O4" s="98"/>
    </row>
    <row r="5" spans="2:18" ht="6.75" customHeight="1">
      <c r="D5" s="6"/>
      <c r="E5" s="6"/>
      <c r="F5" s="6"/>
      <c r="G5" s="6"/>
    </row>
    <row r="6" spans="2:18">
      <c r="C6" t="s">
        <v>3</v>
      </c>
      <c r="D6" s="97" t="s">
        <v>28</v>
      </c>
      <c r="E6" s="97"/>
      <c r="F6" s="97"/>
      <c r="G6" s="97"/>
      <c r="I6" s="89" t="s">
        <v>22</v>
      </c>
      <c r="J6" s="89"/>
      <c r="K6" s="90" t="s">
        <v>27</v>
      </c>
      <c r="L6" s="90"/>
      <c r="M6" s="90"/>
      <c r="N6" s="90"/>
      <c r="O6" s="90"/>
      <c r="P6" s="90"/>
    </row>
    <row r="7" spans="2:18" ht="11.25" customHeight="1"/>
    <row r="8" spans="2:18">
      <c r="B8" s="3" t="s">
        <v>4</v>
      </c>
      <c r="C8" s="3" t="s">
        <v>6</v>
      </c>
      <c r="D8" s="99" t="s">
        <v>5</v>
      </c>
      <c r="E8" s="99"/>
      <c r="F8" s="99"/>
      <c r="G8" s="99"/>
      <c r="H8" s="99"/>
      <c r="I8" s="9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18" t="str">
        <f>[2]sheet1!B3</f>
        <v>221U0135</v>
      </c>
      <c r="D9" s="83" t="str">
        <f>[2]sheet1!C3</f>
        <v>ABRAJAN GONZALEZ ANGEL</v>
      </c>
      <c r="E9" s="83"/>
      <c r="F9" s="83"/>
      <c r="G9" s="83"/>
      <c r="H9" s="83"/>
      <c r="I9" s="83"/>
      <c r="J9" s="19">
        <v>85</v>
      </c>
      <c r="K9" s="19">
        <v>85</v>
      </c>
      <c r="L9" s="19">
        <v>90</v>
      </c>
      <c r="M9" s="19">
        <v>85</v>
      </c>
      <c r="N9" s="19">
        <v>0</v>
      </c>
      <c r="O9" s="19">
        <v>0</v>
      </c>
      <c r="P9" s="19">
        <v>0</v>
      </c>
      <c r="Q9" s="14">
        <f>SUM(J9:P9)/7</f>
        <v>49.285714285714285</v>
      </c>
    </row>
    <row r="10" spans="2:18">
      <c r="B10" s="18">
        <f>B9+1</f>
        <v>2</v>
      </c>
      <c r="C10" s="18" t="str">
        <f>[2]sheet1!B4</f>
        <v>221U0836</v>
      </c>
      <c r="D10" s="83" t="str">
        <f>[2]sheet1!C4</f>
        <v>ARTIGAS FISCAL RAFAEL DE JESUS</v>
      </c>
      <c r="E10" s="83"/>
      <c r="F10" s="83"/>
      <c r="G10" s="83"/>
      <c r="H10" s="83"/>
      <c r="I10" s="83"/>
      <c r="J10" s="19">
        <v>85</v>
      </c>
      <c r="K10" s="19">
        <v>80</v>
      </c>
      <c r="L10" s="19">
        <v>90</v>
      </c>
      <c r="M10" s="19">
        <v>95</v>
      </c>
      <c r="N10" s="19">
        <v>0</v>
      </c>
      <c r="O10" s="19">
        <v>0</v>
      </c>
      <c r="P10" s="19">
        <v>0</v>
      </c>
      <c r="Q10" s="14">
        <f t="shared" ref="Q10:Q48" si="0">SUM(J10:P10)/7</f>
        <v>50</v>
      </c>
    </row>
    <row r="11" spans="2:18">
      <c r="B11" s="18">
        <f t="shared" ref="B11:B53" si="1">B10+1</f>
        <v>3</v>
      </c>
      <c r="C11" s="18" t="str">
        <f>[2]sheet1!B5</f>
        <v>221U0139</v>
      </c>
      <c r="D11" s="83" t="str">
        <f>[2]sheet1!C5</f>
        <v>AVILES GONZALEZ ROBERTO CARLO</v>
      </c>
      <c r="E11" s="83"/>
      <c r="F11" s="83"/>
      <c r="G11" s="83"/>
      <c r="H11" s="83"/>
      <c r="I11" s="83"/>
      <c r="J11" s="19">
        <v>80</v>
      </c>
      <c r="K11" s="19">
        <v>85</v>
      </c>
      <c r="L11" s="19">
        <v>85</v>
      </c>
      <c r="M11" s="19">
        <v>85</v>
      </c>
      <c r="N11" s="19">
        <v>0</v>
      </c>
      <c r="O11" s="19">
        <v>0</v>
      </c>
      <c r="P11" s="19">
        <v>0</v>
      </c>
      <c r="Q11" s="14">
        <f t="shared" si="0"/>
        <v>47.857142857142854</v>
      </c>
    </row>
    <row r="12" spans="2:18">
      <c r="B12" s="18">
        <f t="shared" si="1"/>
        <v>4</v>
      </c>
      <c r="C12" s="18" t="str">
        <f>[2]sheet1!B6</f>
        <v>221U0140</v>
      </c>
      <c r="D12" s="83" t="str">
        <f>[2]sheet1!C6</f>
        <v>BARRIENTOS FONSECA GONZALO</v>
      </c>
      <c r="E12" s="83"/>
      <c r="F12" s="83"/>
      <c r="G12" s="83"/>
      <c r="H12" s="83"/>
      <c r="I12" s="83"/>
      <c r="J12" s="19">
        <v>70</v>
      </c>
      <c r="K12" s="19">
        <v>70</v>
      </c>
      <c r="L12" s="19">
        <v>85</v>
      </c>
      <c r="M12" s="19">
        <v>90</v>
      </c>
      <c r="N12" s="19">
        <v>0</v>
      </c>
      <c r="O12" s="19">
        <v>0</v>
      </c>
      <c r="P12" s="19">
        <v>0</v>
      </c>
      <c r="Q12" s="14">
        <f t="shared" si="0"/>
        <v>45</v>
      </c>
    </row>
    <row r="13" spans="2:18">
      <c r="B13" s="18">
        <f t="shared" si="1"/>
        <v>5</v>
      </c>
      <c r="C13" s="18" t="str">
        <f>[2]sheet1!B7</f>
        <v>221U0141</v>
      </c>
      <c r="D13" s="83" t="str">
        <f>[2]sheet1!C7</f>
        <v>BAXIN FISCAL CRISTIAN ALBERTO</v>
      </c>
      <c r="E13" s="83"/>
      <c r="F13" s="83"/>
      <c r="G13" s="83"/>
      <c r="H13" s="83"/>
      <c r="I13" s="83"/>
      <c r="J13" s="19">
        <v>70</v>
      </c>
      <c r="K13" s="19">
        <v>70</v>
      </c>
      <c r="L13" s="19">
        <v>85</v>
      </c>
      <c r="M13" s="19">
        <v>90</v>
      </c>
      <c r="N13" s="19">
        <v>0</v>
      </c>
      <c r="O13" s="19">
        <v>0</v>
      </c>
      <c r="P13" s="19">
        <v>0</v>
      </c>
      <c r="Q13" s="14">
        <f t="shared" si="0"/>
        <v>45</v>
      </c>
    </row>
    <row r="14" spans="2:18">
      <c r="B14" s="18">
        <f t="shared" si="1"/>
        <v>6</v>
      </c>
      <c r="C14" s="18" t="str">
        <f>[2]sheet1!B8</f>
        <v>221U0258</v>
      </c>
      <c r="D14" s="83" t="str">
        <f>[2]sheet1!C8</f>
        <v>CABRERA ECHAVARRIA JOSE ARMANDO</v>
      </c>
      <c r="E14" s="83"/>
      <c r="F14" s="83"/>
      <c r="G14" s="83"/>
      <c r="H14" s="83"/>
      <c r="I14" s="83"/>
      <c r="J14" s="19">
        <v>80</v>
      </c>
      <c r="K14" s="19">
        <v>85</v>
      </c>
      <c r="L14" s="19">
        <v>90</v>
      </c>
      <c r="M14" s="19">
        <v>85</v>
      </c>
      <c r="N14" s="19">
        <v>0</v>
      </c>
      <c r="O14" s="19">
        <v>0</v>
      </c>
      <c r="P14" s="19">
        <v>0</v>
      </c>
      <c r="Q14" s="14">
        <f t="shared" si="0"/>
        <v>48.571428571428569</v>
      </c>
    </row>
    <row r="15" spans="2:18">
      <c r="B15" s="18">
        <f t="shared" si="1"/>
        <v>7</v>
      </c>
      <c r="C15" s="18" t="str">
        <f>[2]sheet1!B9</f>
        <v>221U0144</v>
      </c>
      <c r="D15" s="83" t="str">
        <f>[2]sheet1!C9</f>
        <v>CASTELLANOS SAGRERO NICOLAS</v>
      </c>
      <c r="E15" s="83"/>
      <c r="F15" s="83"/>
      <c r="G15" s="83"/>
      <c r="H15" s="83"/>
      <c r="I15" s="83"/>
      <c r="J15" s="19">
        <v>85</v>
      </c>
      <c r="K15" s="19">
        <v>85</v>
      </c>
      <c r="L15" s="19">
        <v>90</v>
      </c>
      <c r="M15" s="19">
        <v>85</v>
      </c>
      <c r="N15" s="19">
        <v>0</v>
      </c>
      <c r="O15" s="19">
        <v>0</v>
      </c>
      <c r="P15" s="19">
        <v>0</v>
      </c>
      <c r="Q15" s="14">
        <f t="shared" si="0"/>
        <v>49.285714285714285</v>
      </c>
    </row>
    <row r="16" spans="2:18">
      <c r="B16" s="18">
        <f t="shared" si="1"/>
        <v>8</v>
      </c>
      <c r="C16" s="18" t="str">
        <f>[2]sheet1!B10</f>
        <v>221U0146</v>
      </c>
      <c r="D16" s="83" t="str">
        <f>[2]sheet1!C10</f>
        <v>CHANG GONZÁLEZ JOSÉ MIGUEL</v>
      </c>
      <c r="E16" s="83"/>
      <c r="F16" s="83"/>
      <c r="G16" s="83"/>
      <c r="H16" s="83"/>
      <c r="I16" s="83"/>
      <c r="J16" s="19">
        <v>85</v>
      </c>
      <c r="K16" s="19">
        <v>85</v>
      </c>
      <c r="L16" s="19">
        <v>90</v>
      </c>
      <c r="M16" s="19">
        <v>85</v>
      </c>
      <c r="N16" s="19">
        <v>0</v>
      </c>
      <c r="O16" s="19">
        <v>0</v>
      </c>
      <c r="P16" s="19">
        <v>0</v>
      </c>
      <c r="Q16" s="14">
        <f t="shared" si="0"/>
        <v>49.285714285714285</v>
      </c>
    </row>
    <row r="17" spans="2:17">
      <c r="B17" s="18">
        <f t="shared" si="1"/>
        <v>9</v>
      </c>
      <c r="C17" s="18" t="str">
        <f>[2]sheet1!B11</f>
        <v>221U0148</v>
      </c>
      <c r="D17" s="83" t="str">
        <f>[2]sheet1!C11</f>
        <v>CHIPOL SINACA JOSELYN</v>
      </c>
      <c r="E17" s="83"/>
      <c r="F17" s="83"/>
      <c r="G17" s="83"/>
      <c r="H17" s="83"/>
      <c r="I17" s="83"/>
      <c r="J17" s="19">
        <v>70</v>
      </c>
      <c r="K17" s="19">
        <v>80</v>
      </c>
      <c r="L17" s="19">
        <v>90</v>
      </c>
      <c r="M17" s="19">
        <v>85</v>
      </c>
      <c r="N17" s="19">
        <v>0</v>
      </c>
      <c r="O17" s="19">
        <v>0</v>
      </c>
      <c r="P17" s="19">
        <v>0</v>
      </c>
      <c r="Q17" s="14">
        <f t="shared" si="0"/>
        <v>46.428571428571431</v>
      </c>
    </row>
    <row r="18" spans="2:17">
      <c r="B18" s="18">
        <f t="shared" si="1"/>
        <v>10</v>
      </c>
      <c r="C18" s="18" t="str">
        <f>[2]sheet1!B12</f>
        <v>221U0149</v>
      </c>
      <c r="D18" s="83" t="str">
        <f>[2]sheet1!C12</f>
        <v>CHIPOL XOLO YAHVE ALEJANDRO</v>
      </c>
      <c r="E18" s="83"/>
      <c r="F18" s="83"/>
      <c r="G18" s="83"/>
      <c r="H18" s="83"/>
      <c r="I18" s="83"/>
      <c r="J18" s="19">
        <v>85</v>
      </c>
      <c r="K18" s="19">
        <v>85</v>
      </c>
      <c r="L18" s="19">
        <v>85</v>
      </c>
      <c r="M18" s="19">
        <v>90</v>
      </c>
      <c r="N18" s="19">
        <v>0</v>
      </c>
      <c r="O18" s="19">
        <v>0</v>
      </c>
      <c r="P18" s="19">
        <v>0</v>
      </c>
      <c r="Q18" s="14">
        <f t="shared" si="0"/>
        <v>49.285714285714285</v>
      </c>
    </row>
    <row r="19" spans="2:17">
      <c r="B19" s="18">
        <f t="shared" si="1"/>
        <v>11</v>
      </c>
      <c r="C19" s="18" t="str">
        <f>[2]sheet1!B13</f>
        <v>221U0150</v>
      </c>
      <c r="D19" s="83" t="str">
        <f>[2]sheet1!C13</f>
        <v>CISNEROS ANOTTA LUIS MARTIN</v>
      </c>
      <c r="E19" s="83"/>
      <c r="F19" s="83"/>
      <c r="G19" s="83"/>
      <c r="H19" s="83"/>
      <c r="I19" s="83"/>
      <c r="J19" s="19">
        <v>85</v>
      </c>
      <c r="K19" s="19">
        <v>85</v>
      </c>
      <c r="L19" s="19">
        <v>85</v>
      </c>
      <c r="M19" s="19">
        <v>90</v>
      </c>
      <c r="N19" s="19">
        <v>0</v>
      </c>
      <c r="O19" s="19">
        <v>0</v>
      </c>
      <c r="P19" s="19">
        <v>0</v>
      </c>
      <c r="Q19" s="14">
        <f t="shared" si="0"/>
        <v>49.285714285714285</v>
      </c>
    </row>
    <row r="20" spans="2:17">
      <c r="B20" s="18">
        <f t="shared" si="1"/>
        <v>12</v>
      </c>
      <c r="C20" s="18" t="str">
        <f>[2]sheet1!B14</f>
        <v>221U0152</v>
      </c>
      <c r="D20" s="83" t="str">
        <f>[2]sheet1!C14</f>
        <v>CRUZ GARCIA SANDRA</v>
      </c>
      <c r="E20" s="83"/>
      <c r="F20" s="83"/>
      <c r="G20" s="83"/>
      <c r="H20" s="83"/>
      <c r="I20" s="83"/>
      <c r="J20" s="19">
        <v>85</v>
      </c>
      <c r="K20" s="19">
        <v>85</v>
      </c>
      <c r="L20" s="19">
        <v>85</v>
      </c>
      <c r="M20" s="19">
        <v>90</v>
      </c>
      <c r="N20" s="19">
        <v>0</v>
      </c>
      <c r="O20" s="19">
        <v>0</v>
      </c>
      <c r="P20" s="19">
        <v>0</v>
      </c>
      <c r="Q20" s="14">
        <f t="shared" si="0"/>
        <v>49.285714285714285</v>
      </c>
    </row>
    <row r="21" spans="2:17">
      <c r="B21" s="18">
        <f t="shared" si="1"/>
        <v>13</v>
      </c>
      <c r="C21" s="18" t="str">
        <f>[2]sheet1!B15</f>
        <v>221U0155</v>
      </c>
      <c r="D21" s="83" t="str">
        <f>[2]sheet1!C15</f>
        <v>FISCAL AMBROS ERICK CANDELARIO</v>
      </c>
      <c r="E21" s="83"/>
      <c r="F21" s="83"/>
      <c r="G21" s="83"/>
      <c r="H21" s="83"/>
      <c r="I21" s="83"/>
      <c r="J21" s="19">
        <v>85</v>
      </c>
      <c r="K21" s="19">
        <v>85</v>
      </c>
      <c r="L21" s="19">
        <v>85</v>
      </c>
      <c r="M21" s="19">
        <v>85</v>
      </c>
      <c r="N21" s="19">
        <v>0</v>
      </c>
      <c r="O21" s="19">
        <v>0</v>
      </c>
      <c r="P21" s="19">
        <v>0</v>
      </c>
      <c r="Q21" s="14">
        <f t="shared" si="0"/>
        <v>48.571428571428569</v>
      </c>
    </row>
    <row r="22" spans="2:17">
      <c r="B22" s="18">
        <f t="shared" si="1"/>
        <v>14</v>
      </c>
      <c r="C22" s="18" t="str">
        <f>[2]sheet1!B16</f>
        <v>221U0157</v>
      </c>
      <c r="D22" s="83" t="str">
        <f>[2]sheet1!C16</f>
        <v>JIMENEZ MELCHI GUILLERMO</v>
      </c>
      <c r="E22" s="83"/>
      <c r="F22" s="83"/>
      <c r="G22" s="83"/>
      <c r="H22" s="83"/>
      <c r="I22" s="83"/>
      <c r="J22" s="19">
        <v>0</v>
      </c>
      <c r="K22" s="19">
        <v>70</v>
      </c>
      <c r="L22" s="19">
        <v>85</v>
      </c>
      <c r="M22" s="19">
        <v>85</v>
      </c>
      <c r="N22" s="19">
        <v>0</v>
      </c>
      <c r="O22" s="19">
        <v>0</v>
      </c>
      <c r="P22" s="19">
        <v>0</v>
      </c>
      <c r="Q22" s="14">
        <f t="shared" si="0"/>
        <v>34.285714285714285</v>
      </c>
    </row>
    <row r="23" spans="2:17">
      <c r="B23" s="18">
        <f t="shared" si="1"/>
        <v>15</v>
      </c>
      <c r="C23" s="18" t="str">
        <f>[2]sheet1!B17</f>
        <v>221U0158</v>
      </c>
      <c r="D23" s="83" t="str">
        <f>[2]sheet1!C17</f>
        <v>LUCHO CHONTAL ESMERALDA TRINIDAD</v>
      </c>
      <c r="E23" s="83"/>
      <c r="F23" s="83"/>
      <c r="G23" s="83"/>
      <c r="H23" s="83"/>
      <c r="I23" s="83"/>
      <c r="J23" s="19">
        <v>85</v>
      </c>
      <c r="K23" s="19">
        <v>85</v>
      </c>
      <c r="L23" s="19">
        <v>90</v>
      </c>
      <c r="M23" s="19">
        <v>90</v>
      </c>
      <c r="N23" s="19">
        <v>0</v>
      </c>
      <c r="O23" s="19">
        <v>0</v>
      </c>
      <c r="P23" s="19">
        <v>0</v>
      </c>
      <c r="Q23" s="14">
        <f t="shared" si="0"/>
        <v>50</v>
      </c>
    </row>
    <row r="24" spans="2:17">
      <c r="B24" s="18">
        <f t="shared" si="1"/>
        <v>16</v>
      </c>
      <c r="C24" s="18" t="str">
        <f>[2]sheet1!B18</f>
        <v>221U0164</v>
      </c>
      <c r="D24" s="83" t="str">
        <f>[2]sheet1!C18</f>
        <v>MONTIEL VILLASECA JOSE GUADALUPE</v>
      </c>
      <c r="E24" s="83"/>
      <c r="F24" s="83"/>
      <c r="G24" s="83"/>
      <c r="H24" s="83"/>
      <c r="I24" s="83"/>
      <c r="J24" s="19">
        <v>70</v>
      </c>
      <c r="K24" s="19">
        <v>85</v>
      </c>
      <c r="L24" s="19">
        <v>85</v>
      </c>
      <c r="M24" s="19">
        <v>90</v>
      </c>
      <c r="N24" s="19">
        <v>0</v>
      </c>
      <c r="O24" s="19">
        <v>0</v>
      </c>
      <c r="P24" s="19">
        <v>0</v>
      </c>
      <c r="Q24" s="14">
        <f t="shared" si="0"/>
        <v>47.142857142857146</v>
      </c>
    </row>
    <row r="25" spans="2:17">
      <c r="B25" s="18">
        <f t="shared" si="1"/>
        <v>17</v>
      </c>
      <c r="C25" s="18" t="str">
        <f>[2]sheet1!B19</f>
        <v>221U0168</v>
      </c>
      <c r="D25" s="83" t="str">
        <f>[2]sheet1!C19</f>
        <v>POLITO MALAGA MIGUEL EDUARDO</v>
      </c>
      <c r="E25" s="83"/>
      <c r="F25" s="83"/>
      <c r="G25" s="83"/>
      <c r="H25" s="83"/>
      <c r="I25" s="83"/>
      <c r="J25" s="19">
        <v>80</v>
      </c>
      <c r="K25" s="19">
        <v>85</v>
      </c>
      <c r="L25" s="19">
        <v>90</v>
      </c>
      <c r="M25" s="19">
        <v>90</v>
      </c>
      <c r="N25" s="19">
        <v>0</v>
      </c>
      <c r="O25" s="19">
        <v>0</v>
      </c>
      <c r="P25" s="19">
        <v>0</v>
      </c>
      <c r="Q25" s="14">
        <f t="shared" si="0"/>
        <v>49.285714285714285</v>
      </c>
    </row>
    <row r="26" spans="2:17">
      <c r="B26" s="18">
        <f t="shared" si="1"/>
        <v>18</v>
      </c>
      <c r="C26" s="18" t="str">
        <f>[2]sheet1!B20</f>
        <v>221U0170</v>
      </c>
      <c r="D26" s="83" t="str">
        <f>[2]sheet1!C20</f>
        <v>RAMIREZ LIMIAS GARY DE JESUS</v>
      </c>
      <c r="E26" s="83"/>
      <c r="F26" s="83"/>
      <c r="G26" s="83"/>
      <c r="H26" s="83"/>
      <c r="I26" s="83"/>
      <c r="J26" s="19">
        <v>80</v>
      </c>
      <c r="K26" s="19">
        <v>85</v>
      </c>
      <c r="L26" s="19">
        <v>85</v>
      </c>
      <c r="M26" s="19">
        <v>90</v>
      </c>
      <c r="N26" s="19">
        <v>0</v>
      </c>
      <c r="O26" s="19">
        <v>0</v>
      </c>
      <c r="P26" s="19">
        <v>0</v>
      </c>
      <c r="Q26" s="14">
        <f t="shared" si="0"/>
        <v>48.571428571428569</v>
      </c>
    </row>
    <row r="27" spans="2:17">
      <c r="B27" s="18">
        <f t="shared" si="1"/>
        <v>19</v>
      </c>
      <c r="C27" s="18" t="str">
        <f>[2]sheet1!B21</f>
        <v>221U0175</v>
      </c>
      <c r="D27" s="83" t="str">
        <f>[2]sheet1!C21</f>
        <v>RODRÍGUEZ USCANGA OLIVER</v>
      </c>
      <c r="E27" s="83"/>
      <c r="F27" s="83"/>
      <c r="G27" s="83"/>
      <c r="H27" s="83"/>
      <c r="I27" s="83"/>
      <c r="J27" s="19">
        <v>70</v>
      </c>
      <c r="K27" s="19">
        <v>85</v>
      </c>
      <c r="L27" s="19">
        <v>85</v>
      </c>
      <c r="M27" s="19">
        <v>90</v>
      </c>
      <c r="N27" s="19">
        <v>0</v>
      </c>
      <c r="O27" s="19">
        <v>0</v>
      </c>
      <c r="P27" s="19">
        <v>0</v>
      </c>
      <c r="Q27" s="14">
        <f t="shared" si="0"/>
        <v>47.142857142857146</v>
      </c>
    </row>
    <row r="28" spans="2:17">
      <c r="B28" s="18">
        <f t="shared" si="1"/>
        <v>20</v>
      </c>
      <c r="C28" s="18" t="str">
        <f>[2]sheet1!B22</f>
        <v>221U0177</v>
      </c>
      <c r="D28" s="83" t="str">
        <f>[2]sheet1!C22</f>
        <v>TEOBA ROSALES JUAN ANTONIO</v>
      </c>
      <c r="E28" s="83"/>
      <c r="F28" s="83"/>
      <c r="G28" s="83"/>
      <c r="H28" s="83"/>
      <c r="I28" s="83"/>
      <c r="J28" s="19">
        <v>70</v>
      </c>
      <c r="K28" s="19">
        <v>85</v>
      </c>
      <c r="L28" s="19">
        <v>85</v>
      </c>
      <c r="M28" s="19">
        <v>90</v>
      </c>
      <c r="N28" s="19">
        <v>0</v>
      </c>
      <c r="O28" s="19">
        <v>0</v>
      </c>
      <c r="P28" s="19">
        <v>0</v>
      </c>
      <c r="Q28" s="14">
        <f t="shared" si="0"/>
        <v>47.142857142857146</v>
      </c>
    </row>
    <row r="29" spans="2:17">
      <c r="B29" s="18">
        <f t="shared" si="1"/>
        <v>21</v>
      </c>
      <c r="C29" s="18"/>
      <c r="D29" s="83"/>
      <c r="E29" s="83"/>
      <c r="F29" s="83"/>
      <c r="G29" s="83"/>
      <c r="H29" s="83"/>
      <c r="I29" s="83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>
      <c r="B30" s="18">
        <f t="shared" si="1"/>
        <v>22</v>
      </c>
      <c r="C30" s="18"/>
      <c r="D30" s="101"/>
      <c r="E30" s="101"/>
      <c r="F30" s="101"/>
      <c r="G30" s="101"/>
      <c r="H30" s="101"/>
      <c r="I30" s="10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>
      <c r="B31" s="18">
        <f t="shared" si="1"/>
        <v>23</v>
      </c>
      <c r="C31" s="18"/>
      <c r="D31" s="101"/>
      <c r="E31" s="101"/>
      <c r="F31" s="101"/>
      <c r="G31" s="101"/>
      <c r="H31" s="101"/>
      <c r="I31" s="10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>
      <c r="B32" s="18">
        <f t="shared" si="1"/>
        <v>24</v>
      </c>
      <c r="C32" s="18"/>
      <c r="D32" s="101"/>
      <c r="E32" s="101"/>
      <c r="F32" s="101"/>
      <c r="G32" s="101"/>
      <c r="H32" s="101"/>
      <c r="I32" s="10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>
      <c r="B33" s="18">
        <f t="shared" si="1"/>
        <v>25</v>
      </c>
      <c r="C33" s="18"/>
      <c r="D33" s="101"/>
      <c r="E33" s="101"/>
      <c r="F33" s="101"/>
      <c r="G33" s="101"/>
      <c r="H33" s="101"/>
      <c r="I33" s="10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>
      <c r="B34" s="18">
        <f t="shared" si="1"/>
        <v>26</v>
      </c>
      <c r="C34" s="18"/>
      <c r="D34" s="101"/>
      <c r="E34" s="101"/>
      <c r="F34" s="101"/>
      <c r="G34" s="101"/>
      <c r="H34" s="101"/>
      <c r="I34" s="10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>
      <c r="B35" s="18">
        <f t="shared" si="1"/>
        <v>27</v>
      </c>
      <c r="C35" s="18"/>
      <c r="D35" s="101"/>
      <c r="E35" s="101"/>
      <c r="F35" s="101"/>
      <c r="G35" s="101"/>
      <c r="H35" s="101"/>
      <c r="I35" s="10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>
      <c r="B36" s="18">
        <f t="shared" si="1"/>
        <v>28</v>
      </c>
      <c r="C36" s="18"/>
      <c r="D36" s="101"/>
      <c r="E36" s="101"/>
      <c r="F36" s="101"/>
      <c r="G36" s="101"/>
      <c r="H36" s="101"/>
      <c r="I36" s="10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>
      <c r="B37" s="18">
        <f t="shared" si="1"/>
        <v>29</v>
      </c>
      <c r="C37" s="18"/>
      <c r="D37" s="101"/>
      <c r="E37" s="101"/>
      <c r="F37" s="101"/>
      <c r="G37" s="101"/>
      <c r="H37" s="101"/>
      <c r="I37" s="10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>
      <c r="B38" s="18">
        <f t="shared" si="1"/>
        <v>30</v>
      </c>
      <c r="C38" s="18"/>
      <c r="D38" s="101"/>
      <c r="E38" s="101"/>
      <c r="F38" s="101"/>
      <c r="G38" s="101"/>
      <c r="H38" s="101"/>
      <c r="I38" s="10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>
      <c r="B39" s="18">
        <f t="shared" si="1"/>
        <v>31</v>
      </c>
      <c r="C39" s="18"/>
      <c r="D39" s="101"/>
      <c r="E39" s="101"/>
      <c r="F39" s="101"/>
      <c r="G39" s="101"/>
      <c r="H39" s="101"/>
      <c r="I39" s="10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>
      <c r="B40" s="18">
        <f t="shared" si="1"/>
        <v>32</v>
      </c>
      <c r="C40" s="18"/>
      <c r="D40" s="101"/>
      <c r="E40" s="101"/>
      <c r="F40" s="101"/>
      <c r="G40" s="101"/>
      <c r="H40" s="101"/>
      <c r="I40" s="10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101"/>
      <c r="E41" s="101"/>
      <c r="F41" s="101"/>
      <c r="G41" s="101"/>
      <c r="H41" s="101"/>
      <c r="I41" s="10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101"/>
      <c r="E42" s="101"/>
      <c r="F42" s="101"/>
      <c r="G42" s="101"/>
      <c r="H42" s="101"/>
      <c r="I42" s="10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101"/>
      <c r="E43" s="101"/>
      <c r="F43" s="101"/>
      <c r="G43" s="101"/>
      <c r="H43" s="101"/>
      <c r="I43" s="10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101"/>
      <c r="E44" s="101"/>
      <c r="F44" s="101"/>
      <c r="G44" s="101"/>
      <c r="H44" s="101"/>
      <c r="I44" s="10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101"/>
      <c r="E45" s="101"/>
      <c r="F45" s="101"/>
      <c r="G45" s="101"/>
      <c r="H45" s="101"/>
      <c r="I45" s="10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101"/>
      <c r="E46" s="101"/>
      <c r="F46" s="101"/>
      <c r="G46" s="101"/>
      <c r="H46" s="101"/>
      <c r="I46" s="10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101"/>
      <c r="E47" s="101"/>
      <c r="F47" s="101"/>
      <c r="G47" s="101"/>
      <c r="H47" s="101"/>
      <c r="I47" s="10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101"/>
      <c r="E48" s="101"/>
      <c r="F48" s="101"/>
      <c r="G48" s="101"/>
      <c r="H48" s="101"/>
      <c r="I48" s="10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101"/>
      <c r="E49" s="101"/>
      <c r="F49" s="101"/>
      <c r="G49" s="101"/>
      <c r="H49" s="101"/>
      <c r="I49" s="10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101"/>
      <c r="E50" s="101"/>
      <c r="F50" s="101"/>
      <c r="G50" s="101"/>
      <c r="H50" s="101"/>
      <c r="I50" s="10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101"/>
      <c r="E51" s="101"/>
      <c r="F51" s="101"/>
      <c r="G51" s="101"/>
      <c r="H51" s="101"/>
      <c r="I51" s="10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101"/>
      <c r="E52" s="101"/>
      <c r="F52" s="101"/>
      <c r="G52" s="101"/>
      <c r="H52" s="101"/>
      <c r="I52" s="10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102"/>
      <c r="E53" s="103"/>
      <c r="F53" s="103"/>
      <c r="G53" s="103"/>
      <c r="H53" s="103"/>
      <c r="I53" s="10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8"/>
      <c r="D54" s="88"/>
      <c r="E54" s="17"/>
      <c r="H54" s="92" t="s">
        <v>19</v>
      </c>
      <c r="I54" s="92"/>
      <c r="J54" s="23">
        <f>COUNTIF(J9:J53,"&gt;=70")</f>
        <v>19</v>
      </c>
      <c r="K54" s="23">
        <f t="shared" ref="K54:P54" si="3">COUNTIF(K9:K53,"&gt;=70")</f>
        <v>20</v>
      </c>
      <c r="L54" s="23">
        <f t="shared" si="3"/>
        <v>20</v>
      </c>
      <c r="M54" s="23">
        <f t="shared" si="3"/>
        <v>20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8"/>
      <c r="D55" s="88"/>
      <c r="E55" s="21"/>
      <c r="H55" s="93" t="s">
        <v>20</v>
      </c>
      <c r="I55" s="93"/>
      <c r="J55" s="24">
        <f>COUNTIF(J9:J53,"&lt;70")</f>
        <v>1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20</v>
      </c>
      <c r="O55" s="24">
        <f t="shared" si="5"/>
        <v>20</v>
      </c>
      <c r="P55" s="24">
        <f t="shared" si="5"/>
        <v>20</v>
      </c>
      <c r="Q55" s="24">
        <f t="shared" si="5"/>
        <v>45</v>
      </c>
    </row>
    <row r="56" spans="2:17">
      <c r="C56" s="88"/>
      <c r="D56" s="88"/>
      <c r="E56" s="88"/>
      <c r="H56" s="93" t="s">
        <v>21</v>
      </c>
      <c r="I56" s="93"/>
      <c r="J56" s="24">
        <f>COUNT(J9:J53)</f>
        <v>20</v>
      </c>
      <c r="K56" s="24">
        <f t="shared" ref="K56:Q56" si="6">COUNT(K9:K53)</f>
        <v>20</v>
      </c>
      <c r="L56" s="24">
        <f t="shared" si="6"/>
        <v>20</v>
      </c>
      <c r="M56" s="24">
        <f t="shared" si="6"/>
        <v>20</v>
      </c>
      <c r="N56" s="24">
        <f t="shared" si="6"/>
        <v>20</v>
      </c>
      <c r="O56" s="24">
        <f t="shared" si="6"/>
        <v>20</v>
      </c>
      <c r="P56" s="24">
        <f t="shared" si="6"/>
        <v>20</v>
      </c>
      <c r="Q56" s="24">
        <f t="shared" si="6"/>
        <v>45</v>
      </c>
    </row>
    <row r="57" spans="2:17">
      <c r="C57" s="88"/>
      <c r="D57" s="88"/>
      <c r="E57" s="17"/>
      <c r="F57" s="12"/>
      <c r="H57" s="94" t="s">
        <v>16</v>
      </c>
      <c r="I57" s="94"/>
      <c r="J57" s="25">
        <f>J54/J56</f>
        <v>0.95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8"/>
      <c r="D58" s="88"/>
      <c r="E58" s="17"/>
      <c r="F58" s="12"/>
      <c r="H58" s="94" t="s">
        <v>17</v>
      </c>
      <c r="I58" s="94"/>
      <c r="J58" s="25">
        <f>J55/J56</f>
        <v>0.05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8"/>
      <c r="D59" s="88"/>
      <c r="E59" s="21"/>
      <c r="F59" s="12"/>
    </row>
    <row r="60" spans="2:17">
      <c r="C60" s="17"/>
      <c r="D60" s="17"/>
      <c r="E60" s="21"/>
      <c r="F60" s="12"/>
    </row>
    <row r="61" spans="2:17">
      <c r="J61" s="95"/>
      <c r="K61" s="95"/>
      <c r="L61" s="95"/>
      <c r="M61" s="95"/>
      <c r="N61" s="95"/>
      <c r="O61" s="95"/>
      <c r="P61" s="95"/>
    </row>
    <row r="62" spans="2:17">
      <c r="J62" s="87" t="s">
        <v>18</v>
      </c>
      <c r="K62" s="87"/>
      <c r="L62" s="87"/>
      <c r="M62" s="87"/>
      <c r="N62" s="87"/>
      <c r="O62" s="87"/>
      <c r="P62" s="87"/>
    </row>
  </sheetData>
  <mergeCells count="4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U11" sqref="U11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100" t="s">
        <v>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2"/>
      <c r="R2" s="2"/>
    </row>
    <row r="3" spans="2:18">
      <c r="C3" s="91" t="s">
        <v>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0"/>
      <c r="R3" s="20"/>
    </row>
    <row r="4" spans="2:18">
      <c r="C4" t="s">
        <v>0</v>
      </c>
      <c r="D4" s="96" t="s">
        <v>30</v>
      </c>
      <c r="E4" s="96"/>
      <c r="F4" s="96"/>
      <c r="G4" s="96"/>
      <c r="I4" t="s">
        <v>1</v>
      </c>
      <c r="J4" s="97" t="s">
        <v>31</v>
      </c>
      <c r="K4" s="97"/>
      <c r="M4" t="s">
        <v>2</v>
      </c>
      <c r="N4" s="98">
        <v>45100</v>
      </c>
      <c r="O4" s="98"/>
    </row>
    <row r="5" spans="2:18" ht="6.75" customHeight="1">
      <c r="D5" s="6"/>
      <c r="E5" s="6"/>
      <c r="F5" s="6"/>
      <c r="G5" s="6"/>
    </row>
    <row r="6" spans="2:18">
      <c r="C6" t="s">
        <v>3</v>
      </c>
      <c r="D6" s="97" t="s">
        <v>26</v>
      </c>
      <c r="E6" s="97"/>
      <c r="F6" s="97"/>
      <c r="G6" s="97"/>
      <c r="I6" s="89" t="s">
        <v>22</v>
      </c>
      <c r="J6" s="89"/>
      <c r="K6" s="90" t="s">
        <v>27</v>
      </c>
      <c r="L6" s="90"/>
      <c r="M6" s="90"/>
      <c r="N6" s="90"/>
      <c r="O6" s="90"/>
      <c r="P6" s="90"/>
    </row>
    <row r="7" spans="2:18" ht="11.25" customHeight="1"/>
    <row r="8" spans="2:18">
      <c r="B8" s="3" t="s">
        <v>4</v>
      </c>
      <c r="C8" s="3" t="s">
        <v>6</v>
      </c>
      <c r="D8" s="102" t="s">
        <v>5</v>
      </c>
      <c r="E8" s="103"/>
      <c r="F8" s="103"/>
      <c r="G8" s="103"/>
      <c r="H8" s="103"/>
      <c r="I8" s="10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42" t="str">
        <f>[3]sheet1!B3</f>
        <v>191U0092</v>
      </c>
      <c r="D9" s="105" t="str">
        <f>[3]sheet1!C3</f>
        <v>AZAMAR AMBROCIO ALEXIS GEOVANNI</v>
      </c>
      <c r="E9" s="106"/>
      <c r="F9" s="106"/>
      <c r="G9" s="106"/>
      <c r="H9" s="106"/>
      <c r="I9" s="107"/>
      <c r="J9" s="41">
        <v>85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14">
        <f>SUM(J9:P9)/7</f>
        <v>12.142857142857142</v>
      </c>
    </row>
    <row r="10" spans="2:18">
      <c r="B10" s="18">
        <f>B9+1</f>
        <v>2</v>
      </c>
      <c r="C10" s="42" t="str">
        <f>[3]sheet1!B4</f>
        <v>191U0095</v>
      </c>
      <c r="D10" s="105" t="str">
        <f>[3]sheet1!C4</f>
        <v>BAXIN MIXTEGA SAUL IGNACIO</v>
      </c>
      <c r="E10" s="106"/>
      <c r="F10" s="106"/>
      <c r="G10" s="106"/>
      <c r="H10" s="106"/>
      <c r="I10" s="107"/>
      <c r="J10" s="78">
        <v>95</v>
      </c>
      <c r="K10" s="85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14">
        <f t="shared" ref="Q10:Q48" si="0">SUM(J10:P10)/7</f>
        <v>13.571428571428571</v>
      </c>
    </row>
    <row r="11" spans="2:18">
      <c r="B11" s="18">
        <f t="shared" ref="B11:B53" si="1">B10+1</f>
        <v>3</v>
      </c>
      <c r="C11" s="42" t="str">
        <f>[3]sheet1!B5</f>
        <v>191U0096</v>
      </c>
      <c r="D11" s="105" t="str">
        <f>[3]sheet1!C5</f>
        <v>CAGAL TEMICH SAMUEL</v>
      </c>
      <c r="E11" s="106"/>
      <c r="F11" s="106"/>
      <c r="G11" s="106"/>
      <c r="H11" s="106"/>
      <c r="I11" s="107"/>
      <c r="J11" s="78">
        <v>85</v>
      </c>
      <c r="K11" s="85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14">
        <f t="shared" si="0"/>
        <v>12.142857142857142</v>
      </c>
    </row>
    <row r="12" spans="2:18">
      <c r="B12" s="18">
        <f t="shared" si="1"/>
        <v>4</v>
      </c>
      <c r="C12" s="18" t="str">
        <f>[3]sheet1!B6</f>
        <v>191U0098</v>
      </c>
      <c r="D12" s="105" t="str">
        <f>[3]sheet1!C6</f>
        <v>CANCINO MARIN GABRIELA AMAYRANI</v>
      </c>
      <c r="E12" s="106"/>
      <c r="F12" s="106"/>
      <c r="G12" s="106"/>
      <c r="H12" s="106"/>
      <c r="I12" s="107"/>
      <c r="J12" s="78">
        <v>85</v>
      </c>
      <c r="K12" s="85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12.142857142857142</v>
      </c>
    </row>
    <row r="13" spans="2:18">
      <c r="B13" s="18">
        <f t="shared" si="1"/>
        <v>5</v>
      </c>
      <c r="C13" s="18" t="str">
        <f>[3]sheet1!B7</f>
        <v>191U0103</v>
      </c>
      <c r="D13" s="105" t="str">
        <f>[3]sheet1!C7</f>
        <v>CHIPOL SINACA MARIA GUADALUPE</v>
      </c>
      <c r="E13" s="106"/>
      <c r="F13" s="106"/>
      <c r="G13" s="106"/>
      <c r="H13" s="106"/>
      <c r="I13" s="107"/>
      <c r="J13" s="78">
        <v>85</v>
      </c>
      <c r="K13" s="85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12.142857142857142</v>
      </c>
    </row>
    <row r="14" spans="2:18">
      <c r="B14" s="18">
        <f t="shared" si="1"/>
        <v>6</v>
      </c>
      <c r="C14" s="18" t="str">
        <f>[3]sheet1!B8</f>
        <v>191U0104</v>
      </c>
      <c r="D14" s="105" t="str">
        <f>[3]sheet1!C8</f>
        <v>COATZOZON VICTORIO MARIA CRISTINA</v>
      </c>
      <c r="E14" s="106"/>
      <c r="F14" s="106"/>
      <c r="G14" s="106"/>
      <c r="H14" s="106"/>
      <c r="I14" s="107"/>
      <c r="J14" s="78">
        <v>95</v>
      </c>
      <c r="K14" s="85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13.571428571428571</v>
      </c>
    </row>
    <row r="15" spans="2:18">
      <c r="B15" s="18">
        <f t="shared" si="1"/>
        <v>7</v>
      </c>
      <c r="C15" s="18" t="str">
        <f>[3]sheet1!B9</f>
        <v>191U0105</v>
      </c>
      <c r="D15" s="105" t="str">
        <f>[3]sheet1!C9</f>
        <v>COBAXIN PRETELIN MILDRED AZAREEL</v>
      </c>
      <c r="E15" s="106"/>
      <c r="F15" s="106"/>
      <c r="G15" s="106"/>
      <c r="H15" s="106"/>
      <c r="I15" s="107"/>
      <c r="J15" s="78">
        <v>95</v>
      </c>
      <c r="K15" s="85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13.571428571428571</v>
      </c>
    </row>
    <row r="16" spans="2:18">
      <c r="B16" s="18">
        <f t="shared" si="1"/>
        <v>8</v>
      </c>
      <c r="C16" s="18" t="str">
        <f>[3]sheet1!B10</f>
        <v>191U0106</v>
      </c>
      <c r="D16" s="105" t="str">
        <f>[3]sheet1!C10</f>
        <v>CORTES VAZQUEZ ARMANDO</v>
      </c>
      <c r="E16" s="106"/>
      <c r="F16" s="106"/>
      <c r="G16" s="106"/>
      <c r="H16" s="106"/>
      <c r="I16" s="107"/>
      <c r="J16" s="78">
        <v>85</v>
      </c>
      <c r="K16" s="85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12.142857142857142</v>
      </c>
    </row>
    <row r="17" spans="2:17">
      <c r="B17" s="18">
        <f t="shared" si="1"/>
        <v>9</v>
      </c>
      <c r="C17" s="18" t="str">
        <f>[3]sheet1!B11</f>
        <v>191U0108</v>
      </c>
      <c r="D17" s="105" t="str">
        <f>[3]sheet1!C11</f>
        <v>CRUZ BALTAZAR ALEX EDUARDO</v>
      </c>
      <c r="E17" s="106"/>
      <c r="F17" s="106"/>
      <c r="G17" s="106"/>
      <c r="H17" s="106"/>
      <c r="I17" s="107"/>
      <c r="J17" s="78">
        <v>90</v>
      </c>
      <c r="K17" s="85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12.857142857142858</v>
      </c>
    </row>
    <row r="18" spans="2:17">
      <c r="B18" s="18">
        <f t="shared" si="1"/>
        <v>10</v>
      </c>
      <c r="C18" s="18" t="str">
        <f>[3]sheet1!B12</f>
        <v>191U0110</v>
      </c>
      <c r="D18" s="105" t="str">
        <f>[3]sheet1!C12</f>
        <v>CRUZ MARCIAL JUAN LUIS</v>
      </c>
      <c r="E18" s="106"/>
      <c r="F18" s="106"/>
      <c r="G18" s="106"/>
      <c r="H18" s="106"/>
      <c r="I18" s="107"/>
      <c r="J18" s="78">
        <v>90</v>
      </c>
      <c r="K18" s="85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12.857142857142858</v>
      </c>
    </row>
    <row r="19" spans="2:17">
      <c r="B19" s="18">
        <f t="shared" si="1"/>
        <v>11</v>
      </c>
      <c r="C19" s="18" t="str">
        <f>[3]sheet1!B13</f>
        <v>191U0115</v>
      </c>
      <c r="D19" s="105" t="str">
        <f>[3]sheet1!C13</f>
        <v>ESCRIBANO ESCUDERO WILIANS</v>
      </c>
      <c r="E19" s="106"/>
      <c r="F19" s="106"/>
      <c r="G19" s="106"/>
      <c r="H19" s="106"/>
      <c r="I19" s="107"/>
      <c r="J19" s="78">
        <v>90</v>
      </c>
      <c r="K19" s="85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12.857142857142858</v>
      </c>
    </row>
    <row r="20" spans="2:17">
      <c r="B20" s="18">
        <f t="shared" si="1"/>
        <v>12</v>
      </c>
      <c r="C20" s="18" t="str">
        <f>[3]sheet1!B14</f>
        <v>191U0116</v>
      </c>
      <c r="D20" s="105" t="str">
        <f>[3]sheet1!C14</f>
        <v>FERMAN XOXOGO MANAHEN</v>
      </c>
      <c r="E20" s="106"/>
      <c r="F20" s="106"/>
      <c r="G20" s="106"/>
      <c r="H20" s="106"/>
      <c r="I20" s="107"/>
      <c r="J20" s="78">
        <v>90</v>
      </c>
      <c r="K20" s="85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12.857142857142858</v>
      </c>
    </row>
    <row r="21" spans="2:17">
      <c r="B21" s="18">
        <f t="shared" si="1"/>
        <v>13</v>
      </c>
      <c r="C21" s="18" t="str">
        <f>[3]sheet1!B15</f>
        <v>191U0118</v>
      </c>
      <c r="D21" s="105" t="str">
        <f>[3]sheet1!C15</f>
        <v>GARCIA CAMACHO PEDRO ANGEL</v>
      </c>
      <c r="E21" s="106"/>
      <c r="F21" s="106"/>
      <c r="G21" s="106"/>
      <c r="H21" s="106"/>
      <c r="I21" s="107"/>
      <c r="J21" s="78">
        <v>90</v>
      </c>
      <c r="K21" s="85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12.857142857142858</v>
      </c>
    </row>
    <row r="22" spans="2:17">
      <c r="B22" s="18">
        <f t="shared" si="1"/>
        <v>14</v>
      </c>
      <c r="C22" s="18" t="str">
        <f>[3]sheet1!B16</f>
        <v>181U0146</v>
      </c>
      <c r="D22" s="105" t="str">
        <f>[3]sheet1!C16</f>
        <v>MARTINEZ CHONTAL ANGELES AMALIA</v>
      </c>
      <c r="E22" s="106"/>
      <c r="F22" s="106"/>
      <c r="G22" s="106"/>
      <c r="H22" s="106"/>
      <c r="I22" s="107"/>
      <c r="J22" s="78">
        <v>85</v>
      </c>
      <c r="K22" s="85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12.142857142857142</v>
      </c>
    </row>
    <row r="23" spans="2:17">
      <c r="B23" s="18">
        <f t="shared" si="1"/>
        <v>15</v>
      </c>
      <c r="C23" s="18" t="str">
        <f>[3]sheet1!B17</f>
        <v>191U0130</v>
      </c>
      <c r="D23" s="105" t="str">
        <f>[3]sheet1!C17</f>
        <v>MARTINEZ TORRES JOSE GILBERTO</v>
      </c>
      <c r="E23" s="106"/>
      <c r="F23" s="106"/>
      <c r="G23" s="106"/>
      <c r="H23" s="106"/>
      <c r="I23" s="107"/>
      <c r="J23" s="78">
        <v>85</v>
      </c>
      <c r="K23" s="85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12.142857142857142</v>
      </c>
    </row>
    <row r="24" spans="2:17">
      <c r="B24" s="18">
        <f t="shared" si="1"/>
        <v>16</v>
      </c>
      <c r="C24" s="18" t="str">
        <f>[3]sheet1!B18</f>
        <v>191U0131</v>
      </c>
      <c r="D24" s="105" t="str">
        <f>[3]sheet1!C18</f>
        <v>MATA BAPO IGNACIO AGUSTIN</v>
      </c>
      <c r="E24" s="106"/>
      <c r="F24" s="106"/>
      <c r="G24" s="106"/>
      <c r="H24" s="106"/>
      <c r="I24" s="107"/>
      <c r="J24" s="78">
        <v>85</v>
      </c>
      <c r="K24" s="85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12.142857142857142</v>
      </c>
    </row>
    <row r="25" spans="2:17">
      <c r="B25" s="18">
        <f t="shared" si="1"/>
        <v>17</v>
      </c>
      <c r="C25" s="18" t="str">
        <f>[3]sheet1!B19</f>
        <v>191U0132</v>
      </c>
      <c r="D25" s="105" t="str">
        <f>[3]sheet1!C19</f>
        <v>MAXO CAGAL AXEL</v>
      </c>
      <c r="E25" s="106"/>
      <c r="F25" s="106"/>
      <c r="G25" s="106"/>
      <c r="H25" s="106"/>
      <c r="I25" s="107"/>
      <c r="J25" s="78">
        <v>85</v>
      </c>
      <c r="K25" s="85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12.142857142857142</v>
      </c>
    </row>
    <row r="26" spans="2:17">
      <c r="B26" s="18">
        <f t="shared" si="1"/>
        <v>18</v>
      </c>
      <c r="C26" s="18" t="str">
        <f>[3]sheet1!B20</f>
        <v>191U0133</v>
      </c>
      <c r="D26" s="105" t="str">
        <f>[3]sheet1!C20</f>
        <v>MENDEZ AGUILERA ALONSO</v>
      </c>
      <c r="E26" s="106"/>
      <c r="F26" s="106"/>
      <c r="G26" s="106"/>
      <c r="H26" s="106"/>
      <c r="I26" s="107"/>
      <c r="J26" s="78">
        <v>85</v>
      </c>
      <c r="K26" s="85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12.142857142857142</v>
      </c>
    </row>
    <row r="27" spans="2:17">
      <c r="B27" s="18">
        <f t="shared" si="1"/>
        <v>19</v>
      </c>
      <c r="C27" s="18" t="str">
        <f>[3]sheet1!B21</f>
        <v>191U0134</v>
      </c>
      <c r="D27" s="105" t="str">
        <f>[3]sheet1!C21</f>
        <v>MORALES FRANCISCO EDGAR ULISES</v>
      </c>
      <c r="E27" s="106"/>
      <c r="F27" s="106"/>
      <c r="G27" s="106"/>
      <c r="H27" s="106"/>
      <c r="I27" s="107"/>
      <c r="J27" s="78">
        <v>85</v>
      </c>
      <c r="K27" s="85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14">
        <f t="shared" si="0"/>
        <v>12.142857142857142</v>
      </c>
    </row>
    <row r="28" spans="2:17">
      <c r="B28" s="18">
        <f t="shared" si="1"/>
        <v>20</v>
      </c>
      <c r="C28" s="18" t="str">
        <f>[3]sheet1!B22</f>
        <v>191U0695</v>
      </c>
      <c r="D28" s="105" t="str">
        <f>[3]sheet1!C22</f>
        <v>PAREDES ESCALERA MOISES</v>
      </c>
      <c r="E28" s="106"/>
      <c r="F28" s="106"/>
      <c r="G28" s="106"/>
      <c r="H28" s="106"/>
      <c r="I28" s="107"/>
      <c r="J28" s="78">
        <v>85</v>
      </c>
      <c r="K28" s="85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14">
        <f t="shared" si="0"/>
        <v>12.142857142857142</v>
      </c>
    </row>
    <row r="29" spans="2:17">
      <c r="B29" s="18">
        <f t="shared" si="1"/>
        <v>21</v>
      </c>
      <c r="C29" s="18" t="str">
        <f>[3]sheet1!B23</f>
        <v>191U0136</v>
      </c>
      <c r="D29" s="105" t="str">
        <f>[3]sheet1!C23</f>
        <v>PEREA LIZARDI ALDO JOAN</v>
      </c>
      <c r="E29" s="106"/>
      <c r="F29" s="106"/>
      <c r="G29" s="106"/>
      <c r="H29" s="106"/>
      <c r="I29" s="107"/>
      <c r="J29" s="78">
        <v>95</v>
      </c>
      <c r="K29" s="85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14">
        <f t="shared" si="0"/>
        <v>13.571428571428571</v>
      </c>
    </row>
    <row r="30" spans="2:17">
      <c r="B30" s="18">
        <f t="shared" si="1"/>
        <v>22</v>
      </c>
      <c r="C30" s="18" t="str">
        <f>[3]sheet1!B24</f>
        <v>191U0138</v>
      </c>
      <c r="D30" s="105" t="str">
        <f>[3]sheet1!C24</f>
        <v>PIMENTEL PEREZ ULISES</v>
      </c>
      <c r="E30" s="106"/>
      <c r="F30" s="106"/>
      <c r="G30" s="106"/>
      <c r="H30" s="106"/>
      <c r="I30" s="107"/>
      <c r="J30" s="78">
        <v>85</v>
      </c>
      <c r="K30" s="85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14">
        <f t="shared" si="0"/>
        <v>12.142857142857142</v>
      </c>
    </row>
    <row r="31" spans="2:17">
      <c r="B31" s="18">
        <f t="shared" si="1"/>
        <v>23</v>
      </c>
      <c r="C31" s="18" t="str">
        <f>[3]sheet1!B25</f>
        <v>191U0145</v>
      </c>
      <c r="D31" s="105" t="str">
        <f>[3]sheet1!C25</f>
        <v>REYES TRUJILLO ANAHI MONSERRAT</v>
      </c>
      <c r="E31" s="106"/>
      <c r="F31" s="106"/>
      <c r="G31" s="106"/>
      <c r="H31" s="106"/>
      <c r="I31" s="107"/>
      <c r="J31" s="78">
        <v>85</v>
      </c>
      <c r="K31" s="85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14">
        <f t="shared" si="0"/>
        <v>12.142857142857142</v>
      </c>
    </row>
    <row r="32" spans="2:17">
      <c r="B32" s="18">
        <f t="shared" si="1"/>
        <v>24</v>
      </c>
      <c r="C32" s="18" t="str">
        <f>[3]sheet1!B26</f>
        <v>191U0146</v>
      </c>
      <c r="D32" s="105" t="str">
        <f>[3]sheet1!C26</f>
        <v>RIVEROLL PACHECO JOAQUIN ANTONIO</v>
      </c>
      <c r="E32" s="106"/>
      <c r="F32" s="106"/>
      <c r="G32" s="106"/>
      <c r="H32" s="106"/>
      <c r="I32" s="107"/>
      <c r="J32" s="78">
        <v>85</v>
      </c>
      <c r="K32" s="85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14">
        <f t="shared" si="0"/>
        <v>12.142857142857142</v>
      </c>
    </row>
    <row r="33" spans="2:17">
      <c r="B33" s="18">
        <f t="shared" si="1"/>
        <v>25</v>
      </c>
      <c r="C33" s="18" t="str">
        <f>[3]sheet1!B27</f>
        <v>191U0148</v>
      </c>
      <c r="D33" s="105" t="str">
        <f>[3]sheet1!C27</f>
        <v>ROSAS ANTELE GABRIEL</v>
      </c>
      <c r="E33" s="106"/>
      <c r="F33" s="106"/>
      <c r="G33" s="106"/>
      <c r="H33" s="106"/>
      <c r="I33" s="107"/>
      <c r="J33" s="78">
        <v>85</v>
      </c>
      <c r="K33" s="85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14">
        <f t="shared" si="0"/>
        <v>12.142857142857142</v>
      </c>
    </row>
    <row r="34" spans="2:17">
      <c r="B34" s="18">
        <f t="shared" si="1"/>
        <v>26</v>
      </c>
      <c r="C34" s="18" t="str">
        <f>[3]sheet1!B28</f>
        <v>191U0151</v>
      </c>
      <c r="D34" s="105" t="str">
        <f>[3]sheet1!C28</f>
        <v>SEBA TOTO RODOLFO DANIEL</v>
      </c>
      <c r="E34" s="106"/>
      <c r="F34" s="106"/>
      <c r="G34" s="106"/>
      <c r="H34" s="106"/>
      <c r="I34" s="107"/>
      <c r="J34" s="78">
        <v>85</v>
      </c>
      <c r="K34" s="85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14">
        <f t="shared" si="0"/>
        <v>12.142857142857142</v>
      </c>
    </row>
    <row r="35" spans="2:17">
      <c r="B35" s="18">
        <f t="shared" si="1"/>
        <v>27</v>
      </c>
      <c r="C35" s="18" t="str">
        <f>[3]sheet1!B29</f>
        <v>191U0155</v>
      </c>
      <c r="D35" s="105" t="str">
        <f>[3]sheet1!C29</f>
        <v>VALENCIA HERNANDEZ KARLA REGINA</v>
      </c>
      <c r="E35" s="106"/>
      <c r="F35" s="106"/>
      <c r="G35" s="106"/>
      <c r="H35" s="106"/>
      <c r="I35" s="107"/>
      <c r="J35" s="78">
        <v>95</v>
      </c>
      <c r="K35" s="85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14">
        <f t="shared" si="0"/>
        <v>13.571428571428571</v>
      </c>
    </row>
    <row r="36" spans="2:17">
      <c r="B36" s="18">
        <f t="shared" si="1"/>
        <v>28</v>
      </c>
      <c r="C36" s="18" t="str">
        <f>[3]sheet1!B30</f>
        <v>191U0156</v>
      </c>
      <c r="D36" s="105" t="str">
        <f>[3]sheet1!C30</f>
        <v>VELASCO HERNANDEZ JUAN FERNANDO</v>
      </c>
      <c r="E36" s="106"/>
      <c r="F36" s="106"/>
      <c r="G36" s="106"/>
      <c r="H36" s="106"/>
      <c r="I36" s="107"/>
      <c r="J36" s="78">
        <v>85</v>
      </c>
      <c r="K36" s="85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14">
        <f t="shared" si="0"/>
        <v>12.142857142857142</v>
      </c>
    </row>
    <row r="37" spans="2:17">
      <c r="B37" s="18">
        <f t="shared" si="1"/>
        <v>29</v>
      </c>
      <c r="C37" s="18" t="str">
        <f>[3]sheet1!B31</f>
        <v>191U0158</v>
      </c>
      <c r="D37" s="105" t="str">
        <f>[3]sheet1!C31</f>
        <v>VELASCO MALAGA JULIO CESAR</v>
      </c>
      <c r="E37" s="106"/>
      <c r="F37" s="106"/>
      <c r="G37" s="106"/>
      <c r="H37" s="106"/>
      <c r="I37" s="107"/>
      <c r="J37" s="78">
        <v>85</v>
      </c>
      <c r="K37" s="85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14">
        <f t="shared" si="0"/>
        <v>12.142857142857142</v>
      </c>
    </row>
    <row r="38" spans="2:17">
      <c r="B38" s="18">
        <f t="shared" si="1"/>
        <v>30</v>
      </c>
      <c r="C38" s="18" t="str">
        <f>[3]sheet1!B32</f>
        <v>191U0161</v>
      </c>
      <c r="D38" s="105" t="str">
        <f>[3]sheet1!C32</f>
        <v>VILLEGAS JARA MIGUEL ANGEL</v>
      </c>
      <c r="E38" s="106"/>
      <c r="F38" s="106"/>
      <c r="G38" s="106"/>
      <c r="H38" s="106"/>
      <c r="I38" s="107"/>
      <c r="J38" s="78">
        <v>85</v>
      </c>
      <c r="K38" s="85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14">
        <f t="shared" si="0"/>
        <v>12.142857142857142</v>
      </c>
    </row>
    <row r="39" spans="2:17">
      <c r="B39" s="18">
        <f t="shared" si="1"/>
        <v>31</v>
      </c>
      <c r="C39" s="18" t="str">
        <f>[3]sheet1!B33</f>
        <v>191U0162</v>
      </c>
      <c r="D39" s="105" t="str">
        <f>[3]sheet1!C33</f>
        <v>XALA FISCAL JESUS ERNESTO</v>
      </c>
      <c r="E39" s="106"/>
      <c r="F39" s="106"/>
      <c r="G39" s="106"/>
      <c r="H39" s="106"/>
      <c r="I39" s="107"/>
      <c r="J39" s="78">
        <v>85</v>
      </c>
      <c r="K39" s="85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14">
        <f t="shared" si="0"/>
        <v>12.142857142857142</v>
      </c>
    </row>
    <row r="40" spans="2:17">
      <c r="B40" s="18">
        <f t="shared" si="1"/>
        <v>32</v>
      </c>
      <c r="C40" s="18"/>
      <c r="D40" s="101"/>
      <c r="E40" s="101"/>
      <c r="F40" s="101"/>
      <c r="G40" s="101"/>
      <c r="H40" s="101"/>
      <c r="I40" s="101"/>
      <c r="J40" s="19"/>
      <c r="K40" s="78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101"/>
      <c r="E41" s="101"/>
      <c r="F41" s="101"/>
      <c r="G41" s="101"/>
      <c r="H41" s="101"/>
      <c r="I41" s="10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108"/>
      <c r="E42" s="108"/>
      <c r="F42" s="108"/>
      <c r="G42" s="108"/>
      <c r="H42" s="108"/>
      <c r="I42" s="10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101"/>
      <c r="E43" s="101"/>
      <c r="F43" s="101"/>
      <c r="G43" s="101"/>
      <c r="H43" s="101"/>
      <c r="I43" s="10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101"/>
      <c r="E44" s="101"/>
      <c r="F44" s="101"/>
      <c r="G44" s="101"/>
      <c r="H44" s="101"/>
      <c r="I44" s="10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101"/>
      <c r="E45" s="101"/>
      <c r="F45" s="101"/>
      <c r="G45" s="101"/>
      <c r="H45" s="101"/>
      <c r="I45" s="10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101"/>
      <c r="E46" s="101"/>
      <c r="F46" s="101"/>
      <c r="G46" s="101"/>
      <c r="H46" s="101"/>
      <c r="I46" s="10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101"/>
      <c r="E47" s="101"/>
      <c r="F47" s="101"/>
      <c r="G47" s="101"/>
      <c r="H47" s="101"/>
      <c r="I47" s="10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101"/>
      <c r="E48" s="101"/>
      <c r="F48" s="101"/>
      <c r="G48" s="101"/>
      <c r="H48" s="101"/>
      <c r="I48" s="10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101"/>
      <c r="E49" s="101"/>
      <c r="F49" s="101"/>
      <c r="G49" s="101"/>
      <c r="H49" s="101"/>
      <c r="I49" s="10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101"/>
      <c r="E50" s="101"/>
      <c r="F50" s="101"/>
      <c r="G50" s="101"/>
      <c r="H50" s="101"/>
      <c r="I50" s="10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101"/>
      <c r="E51" s="101"/>
      <c r="F51" s="101"/>
      <c r="G51" s="101"/>
      <c r="H51" s="101"/>
      <c r="I51" s="10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101"/>
      <c r="E52" s="101"/>
      <c r="F52" s="101"/>
      <c r="G52" s="101"/>
      <c r="H52" s="101"/>
      <c r="I52" s="10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102"/>
      <c r="E53" s="103"/>
      <c r="F53" s="103"/>
      <c r="G53" s="103"/>
      <c r="H53" s="103"/>
      <c r="I53" s="10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8"/>
      <c r="D54" s="88"/>
      <c r="E54" s="17"/>
      <c r="H54" s="92" t="s">
        <v>19</v>
      </c>
      <c r="I54" s="92"/>
      <c r="J54" s="23">
        <f>COUNTIF(J9:J53,"&gt;=70")</f>
        <v>31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8"/>
      <c r="D55" s="88"/>
      <c r="E55" s="21"/>
      <c r="H55" s="93" t="s">
        <v>20</v>
      </c>
      <c r="I55" s="93"/>
      <c r="J55" s="24">
        <f>COUNTIF(J9:J53,"&lt;70")</f>
        <v>0</v>
      </c>
      <c r="K55" s="24">
        <f t="shared" ref="K55:Q55" si="5">COUNTIF(K9:K53,"&lt;70")</f>
        <v>31</v>
      </c>
      <c r="L55" s="24">
        <f t="shared" si="5"/>
        <v>31</v>
      </c>
      <c r="M55" s="24">
        <f t="shared" si="5"/>
        <v>31</v>
      </c>
      <c r="N55" s="24">
        <f t="shared" si="5"/>
        <v>31</v>
      </c>
      <c r="O55" s="24">
        <f t="shared" si="5"/>
        <v>31</v>
      </c>
      <c r="P55" s="24">
        <f t="shared" si="5"/>
        <v>31</v>
      </c>
      <c r="Q55" s="24">
        <f t="shared" si="5"/>
        <v>45</v>
      </c>
    </row>
    <row r="56" spans="2:17">
      <c r="C56" s="88"/>
      <c r="D56" s="88"/>
      <c r="E56" s="88"/>
      <c r="H56" s="93" t="s">
        <v>21</v>
      </c>
      <c r="I56" s="93"/>
      <c r="J56" s="24">
        <f>COUNT(J9:J53)</f>
        <v>31</v>
      </c>
      <c r="K56" s="24">
        <f t="shared" ref="K56:Q56" si="6">COUNT(K9:K53)</f>
        <v>31</v>
      </c>
      <c r="L56" s="24">
        <f t="shared" si="6"/>
        <v>31</v>
      </c>
      <c r="M56" s="24">
        <f t="shared" si="6"/>
        <v>31</v>
      </c>
      <c r="N56" s="24">
        <f t="shared" si="6"/>
        <v>31</v>
      </c>
      <c r="O56" s="24">
        <f t="shared" si="6"/>
        <v>31</v>
      </c>
      <c r="P56" s="24">
        <f t="shared" si="6"/>
        <v>31</v>
      </c>
      <c r="Q56" s="24">
        <f t="shared" si="6"/>
        <v>45</v>
      </c>
    </row>
    <row r="57" spans="2:17">
      <c r="C57" s="88"/>
      <c r="D57" s="88"/>
      <c r="E57" s="17"/>
      <c r="F57" s="12"/>
      <c r="H57" s="94" t="s">
        <v>16</v>
      </c>
      <c r="I57" s="94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8"/>
      <c r="D58" s="88"/>
      <c r="E58" s="17"/>
      <c r="F58" s="12"/>
      <c r="H58" s="94" t="s">
        <v>17</v>
      </c>
      <c r="I58" s="94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8"/>
      <c r="D59" s="88"/>
      <c r="E59" s="21"/>
      <c r="F59" s="12"/>
    </row>
    <row r="60" spans="2:17">
      <c r="C60" s="17"/>
      <c r="D60" s="17"/>
      <c r="E60" s="21"/>
      <c r="F60" s="12"/>
    </row>
    <row r="61" spans="2:17">
      <c r="J61" s="95"/>
      <c r="K61" s="95"/>
      <c r="L61" s="95"/>
      <c r="M61" s="95"/>
      <c r="N61" s="95"/>
      <c r="O61" s="95"/>
      <c r="P61" s="95"/>
    </row>
    <row r="62" spans="2:17">
      <c r="J62" s="87" t="s">
        <v>18</v>
      </c>
      <c r="K62" s="87"/>
      <c r="L62" s="87"/>
      <c r="M62" s="87"/>
      <c r="N62" s="87"/>
      <c r="O62" s="87"/>
      <c r="P62" s="8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:O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100" t="s">
        <v>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2"/>
      <c r="R2" s="2"/>
    </row>
    <row r="3" spans="2:18">
      <c r="C3" s="91" t="s">
        <v>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0"/>
      <c r="R3" s="20"/>
    </row>
    <row r="4" spans="2:18">
      <c r="C4" t="s">
        <v>0</v>
      </c>
      <c r="D4" s="96" t="s">
        <v>32</v>
      </c>
      <c r="E4" s="96"/>
      <c r="F4" s="96"/>
      <c r="G4" s="96"/>
      <c r="I4" t="s">
        <v>1</v>
      </c>
      <c r="J4" s="97" t="s">
        <v>33</v>
      </c>
      <c r="K4" s="97"/>
      <c r="M4" t="s">
        <v>2</v>
      </c>
      <c r="N4" s="98">
        <v>45100</v>
      </c>
      <c r="O4" s="98"/>
    </row>
    <row r="5" spans="2:18" ht="6.75" customHeight="1">
      <c r="D5" s="6"/>
      <c r="E5" s="6"/>
      <c r="F5" s="6"/>
      <c r="G5" s="6"/>
    </row>
    <row r="6" spans="2:18">
      <c r="C6" t="s">
        <v>3</v>
      </c>
      <c r="D6" s="97"/>
      <c r="E6" s="97"/>
      <c r="F6" s="97"/>
      <c r="G6" s="97"/>
      <c r="I6" s="89" t="s">
        <v>22</v>
      </c>
      <c r="J6" s="89"/>
      <c r="K6" s="90"/>
      <c r="L6" s="90"/>
      <c r="M6" s="90"/>
      <c r="N6" s="90"/>
      <c r="O6" s="90"/>
      <c r="P6" s="90"/>
    </row>
    <row r="7" spans="2:18" ht="11.25" customHeight="1"/>
    <row r="8" spans="2:18">
      <c r="B8" s="3" t="s">
        <v>4</v>
      </c>
      <c r="C8" s="3" t="s">
        <v>6</v>
      </c>
      <c r="D8" s="99" t="s">
        <v>5</v>
      </c>
      <c r="E8" s="99"/>
      <c r="F8" s="99"/>
      <c r="G8" s="99"/>
      <c r="H8" s="99"/>
      <c r="I8" s="9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42" t="str">
        <f>[4]sheet1!B3</f>
        <v>221U0807</v>
      </c>
      <c r="D9" s="105" t="str">
        <f>[4]sheet1!C3</f>
        <v>ACOSTA BUSTAMANTE HECTOR JOSE</v>
      </c>
      <c r="E9" s="106"/>
      <c r="F9" s="106"/>
      <c r="G9" s="106"/>
      <c r="H9" s="106"/>
      <c r="I9" s="107"/>
      <c r="J9" s="41">
        <v>0</v>
      </c>
      <c r="K9" s="41">
        <v>85</v>
      </c>
      <c r="L9" s="41">
        <v>90</v>
      </c>
      <c r="M9" s="41">
        <v>90</v>
      </c>
      <c r="N9" s="41">
        <v>0</v>
      </c>
      <c r="O9" s="41">
        <v>0</v>
      </c>
      <c r="P9" s="41">
        <v>0</v>
      </c>
      <c r="Q9" s="14">
        <f>SUM(J9:P9)/7</f>
        <v>37.857142857142854</v>
      </c>
    </row>
    <row r="10" spans="2:18">
      <c r="B10" s="18">
        <f>B9+1</f>
        <v>2</v>
      </c>
      <c r="C10" s="42" t="str">
        <f>[4]sheet1!B4</f>
        <v>221U0055</v>
      </c>
      <c r="D10" s="105" t="str">
        <f>[4]sheet1!C4</f>
        <v>ALEMAN GONZALEZ MARIA FERNANDA</v>
      </c>
      <c r="E10" s="106"/>
      <c r="F10" s="106"/>
      <c r="G10" s="106"/>
      <c r="H10" s="106"/>
      <c r="I10" s="107"/>
      <c r="J10" s="41">
        <v>85</v>
      </c>
      <c r="K10" s="41">
        <v>85</v>
      </c>
      <c r="L10" s="41">
        <v>90</v>
      </c>
      <c r="M10" s="41">
        <v>90</v>
      </c>
      <c r="N10" s="41">
        <v>0</v>
      </c>
      <c r="O10" s="41">
        <v>0</v>
      </c>
      <c r="P10" s="41">
        <v>0</v>
      </c>
      <c r="Q10" s="14">
        <f t="shared" ref="Q10:Q48" si="0">SUM(J10:P10)/7</f>
        <v>50</v>
      </c>
    </row>
    <row r="11" spans="2:18">
      <c r="B11" s="18">
        <f t="shared" ref="B11:B53" si="1">B10+1</f>
        <v>3</v>
      </c>
      <c r="C11" s="42" t="str">
        <f>[4]sheet1!B5</f>
        <v>221U0058</v>
      </c>
      <c r="D11" s="105" t="str">
        <f>[4]sheet1!C5</f>
        <v>ANTELE GARCIA CHELSEA VALERIA</v>
      </c>
      <c r="E11" s="106"/>
      <c r="F11" s="106"/>
      <c r="G11" s="106"/>
      <c r="H11" s="106"/>
      <c r="I11" s="107"/>
      <c r="J11" s="41">
        <v>85</v>
      </c>
      <c r="K11" s="41">
        <v>85</v>
      </c>
      <c r="L11" s="41">
        <v>85</v>
      </c>
      <c r="M11" s="41">
        <v>90</v>
      </c>
      <c r="N11" s="41">
        <v>0</v>
      </c>
      <c r="O11" s="41">
        <v>0</v>
      </c>
      <c r="P11" s="41">
        <v>0</v>
      </c>
      <c r="Q11" s="14">
        <f t="shared" si="0"/>
        <v>49.285714285714285</v>
      </c>
    </row>
    <row r="12" spans="2:18">
      <c r="B12" s="18">
        <f t="shared" si="1"/>
        <v>4</v>
      </c>
      <c r="C12" s="18" t="str">
        <f>[4]sheet1!B6</f>
        <v>221U0065</v>
      </c>
      <c r="D12" s="105" t="str">
        <f>[4]sheet1!C6</f>
        <v>CANSINO DOMINGUEZ WENDY LIZZETH</v>
      </c>
      <c r="E12" s="106"/>
      <c r="F12" s="106"/>
      <c r="G12" s="106"/>
      <c r="H12" s="106"/>
      <c r="I12" s="107"/>
      <c r="J12" s="19">
        <v>80</v>
      </c>
      <c r="K12" s="19">
        <v>85</v>
      </c>
      <c r="L12" s="19">
        <v>85</v>
      </c>
      <c r="M12" s="19">
        <v>90</v>
      </c>
      <c r="N12" s="19">
        <v>0</v>
      </c>
      <c r="O12" s="19">
        <v>0</v>
      </c>
      <c r="P12" s="19">
        <v>0</v>
      </c>
      <c r="Q12" s="14">
        <f t="shared" si="0"/>
        <v>48.571428571428569</v>
      </c>
    </row>
    <row r="13" spans="2:18">
      <c r="B13" s="18">
        <f t="shared" si="1"/>
        <v>5</v>
      </c>
      <c r="C13" s="18" t="str">
        <f>[4]sheet1!B7</f>
        <v>221U0126</v>
      </c>
      <c r="D13" s="105" t="str">
        <f>[4]sheet1!C7</f>
        <v>COYOLT LUCIANO KEVIN</v>
      </c>
      <c r="E13" s="106"/>
      <c r="F13" s="106"/>
      <c r="G13" s="106"/>
      <c r="H13" s="106"/>
      <c r="I13" s="107"/>
      <c r="J13" s="19">
        <v>85</v>
      </c>
      <c r="K13" s="19">
        <v>85</v>
      </c>
      <c r="L13" s="19">
        <v>90</v>
      </c>
      <c r="M13" s="19">
        <v>85</v>
      </c>
      <c r="N13" s="19">
        <v>0</v>
      </c>
      <c r="O13" s="19">
        <v>0</v>
      </c>
      <c r="P13" s="19">
        <v>0</v>
      </c>
      <c r="Q13" s="14">
        <f t="shared" si="0"/>
        <v>49.285714285714285</v>
      </c>
    </row>
    <row r="14" spans="2:18">
      <c r="B14" s="18">
        <f t="shared" si="1"/>
        <v>6</v>
      </c>
      <c r="C14" s="18" t="str">
        <f>[4]sheet1!B8</f>
        <v>221U0074</v>
      </c>
      <c r="D14" s="105" t="str">
        <f>[4]sheet1!C8</f>
        <v>CRUZ ANDRADE ANGEL DE JESUS</v>
      </c>
      <c r="E14" s="106"/>
      <c r="F14" s="106"/>
      <c r="G14" s="106"/>
      <c r="H14" s="106"/>
      <c r="I14" s="107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>
      <c r="B15" s="18">
        <f t="shared" si="1"/>
        <v>7</v>
      </c>
      <c r="C15" s="18" t="str">
        <f>[4]sheet1!B9</f>
        <v>231U0004</v>
      </c>
      <c r="D15" s="105" t="str">
        <f>[4]sheet1!C9</f>
        <v>DOMINGUEZ ARRES TITO</v>
      </c>
      <c r="E15" s="106"/>
      <c r="F15" s="106"/>
      <c r="G15" s="106"/>
      <c r="H15" s="106"/>
      <c r="I15" s="107"/>
      <c r="J15" s="19">
        <v>85</v>
      </c>
      <c r="K15" s="19">
        <v>85</v>
      </c>
      <c r="L15" s="19">
        <v>85</v>
      </c>
      <c r="M15" s="19">
        <v>90</v>
      </c>
      <c r="N15" s="19">
        <v>0</v>
      </c>
      <c r="O15" s="19">
        <v>0</v>
      </c>
      <c r="P15" s="19">
        <v>0</v>
      </c>
      <c r="Q15" s="14">
        <f t="shared" si="0"/>
        <v>49.285714285714285</v>
      </c>
    </row>
    <row r="16" spans="2:18">
      <c r="B16" s="18">
        <f t="shared" si="1"/>
        <v>8</v>
      </c>
      <c r="C16" s="18" t="str">
        <f>[4]sheet1!B10</f>
        <v>221U0077</v>
      </c>
      <c r="D16" s="105" t="str">
        <f>[4]sheet1!C10</f>
        <v>DOMINGUEZ GOMEZ MOISES</v>
      </c>
      <c r="E16" s="106"/>
      <c r="F16" s="106"/>
      <c r="G16" s="106"/>
      <c r="H16" s="106"/>
      <c r="I16" s="107"/>
      <c r="J16" s="19">
        <v>80</v>
      </c>
      <c r="K16" s="19">
        <v>85</v>
      </c>
      <c r="L16" s="19">
        <v>90</v>
      </c>
      <c r="M16" s="19">
        <v>85</v>
      </c>
      <c r="N16" s="19">
        <v>0</v>
      </c>
      <c r="O16" s="19">
        <v>0</v>
      </c>
      <c r="P16" s="19">
        <v>0</v>
      </c>
      <c r="Q16" s="14">
        <f t="shared" si="0"/>
        <v>48.571428571428569</v>
      </c>
    </row>
    <row r="17" spans="2:17">
      <c r="B17" s="18">
        <f t="shared" si="1"/>
        <v>9</v>
      </c>
      <c r="C17" s="18" t="str">
        <f>[4]sheet1!B11</f>
        <v>221U0079</v>
      </c>
      <c r="D17" s="105" t="str">
        <f>[4]sheet1!C11</f>
        <v>EUGENIO DURAN IRIS ANETH</v>
      </c>
      <c r="E17" s="106"/>
      <c r="F17" s="106"/>
      <c r="G17" s="106"/>
      <c r="H17" s="106"/>
      <c r="I17" s="107"/>
      <c r="J17" s="19">
        <v>85</v>
      </c>
      <c r="K17" s="19">
        <v>80</v>
      </c>
      <c r="L17" s="19">
        <v>90</v>
      </c>
      <c r="M17" s="19">
        <v>85</v>
      </c>
      <c r="N17" s="19">
        <v>0</v>
      </c>
      <c r="O17" s="19">
        <v>0</v>
      </c>
      <c r="P17" s="19">
        <v>0</v>
      </c>
      <c r="Q17" s="14">
        <f t="shared" si="0"/>
        <v>48.571428571428569</v>
      </c>
    </row>
    <row r="18" spans="2:17">
      <c r="B18" s="18">
        <f t="shared" si="1"/>
        <v>10</v>
      </c>
      <c r="C18" s="18" t="str">
        <f>[4]sheet1!B12</f>
        <v>221U0082</v>
      </c>
      <c r="D18" s="105" t="str">
        <f>[4]sheet1!C12</f>
        <v>FILIDOR DOMÍNGUEZ KARLA LISSET</v>
      </c>
      <c r="E18" s="106"/>
      <c r="F18" s="106"/>
      <c r="G18" s="106"/>
      <c r="H18" s="106"/>
      <c r="I18" s="107"/>
      <c r="J18" s="19">
        <v>75</v>
      </c>
      <c r="K18" s="19">
        <v>85</v>
      </c>
      <c r="L18" s="19">
        <v>85</v>
      </c>
      <c r="M18" s="19">
        <v>90</v>
      </c>
      <c r="N18" s="19">
        <v>0</v>
      </c>
      <c r="O18" s="19">
        <v>0</v>
      </c>
      <c r="P18" s="19">
        <v>0</v>
      </c>
      <c r="Q18" s="14">
        <f t="shared" si="0"/>
        <v>47.857142857142854</v>
      </c>
    </row>
    <row r="19" spans="2:17">
      <c r="B19" s="18">
        <f t="shared" si="1"/>
        <v>11</v>
      </c>
      <c r="C19" s="18" t="str">
        <f>[4]sheet1!B13</f>
        <v>221U0134</v>
      </c>
      <c r="D19" s="105" t="str">
        <f>[4]sheet1!C13</f>
        <v>FISCAL MEMECHI JOSE GABRIEL</v>
      </c>
      <c r="E19" s="106"/>
      <c r="F19" s="106"/>
      <c r="G19" s="106"/>
      <c r="H19" s="106"/>
      <c r="I19" s="107"/>
      <c r="J19" s="19">
        <v>85</v>
      </c>
      <c r="K19" s="19">
        <v>85</v>
      </c>
      <c r="L19" s="19">
        <v>85</v>
      </c>
      <c r="M19" s="19">
        <v>90</v>
      </c>
      <c r="N19" s="19">
        <v>0</v>
      </c>
      <c r="O19" s="19">
        <v>0</v>
      </c>
      <c r="P19" s="19">
        <v>0</v>
      </c>
      <c r="Q19" s="14">
        <f t="shared" si="0"/>
        <v>49.285714285714285</v>
      </c>
    </row>
    <row r="20" spans="2:17">
      <c r="B20" s="18">
        <f t="shared" si="1"/>
        <v>12</v>
      </c>
      <c r="C20" s="18" t="str">
        <f>[4]sheet1!B14</f>
        <v>221U0085</v>
      </c>
      <c r="D20" s="105" t="str">
        <f>[4]sheet1!C14</f>
        <v>FONSECA FARARONI ANDY JAIR</v>
      </c>
      <c r="E20" s="106"/>
      <c r="F20" s="106"/>
      <c r="G20" s="106"/>
      <c r="H20" s="106"/>
      <c r="I20" s="107"/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>
      <c r="B21" s="18">
        <f t="shared" si="1"/>
        <v>13</v>
      </c>
      <c r="C21" s="18" t="str">
        <f>[4]sheet1!B15</f>
        <v>211U0086</v>
      </c>
      <c r="D21" s="105" t="str">
        <f>[4]sheet1!C15</f>
        <v>FRANCO ALONSO ABRIL MAYRANI</v>
      </c>
      <c r="E21" s="106"/>
      <c r="F21" s="106"/>
      <c r="G21" s="106"/>
      <c r="H21" s="106"/>
      <c r="I21" s="107"/>
      <c r="J21" s="19">
        <v>80</v>
      </c>
      <c r="K21" s="19">
        <v>85</v>
      </c>
      <c r="L21" s="19">
        <v>90</v>
      </c>
      <c r="M21" s="19">
        <v>90</v>
      </c>
      <c r="N21" s="19">
        <v>0</v>
      </c>
      <c r="O21" s="19">
        <v>0</v>
      </c>
      <c r="P21" s="19">
        <v>0</v>
      </c>
      <c r="Q21" s="14">
        <f t="shared" si="0"/>
        <v>49.285714285714285</v>
      </c>
    </row>
    <row r="22" spans="2:17">
      <c r="B22" s="18">
        <f t="shared" si="1"/>
        <v>14</v>
      </c>
      <c r="C22" s="18" t="str">
        <f>[4]sheet1!B16</f>
        <v>221U0088</v>
      </c>
      <c r="D22" s="105" t="str">
        <f>[4]sheet1!C16</f>
        <v>HERNANDEZ DOMINGUEZ JULIO CESAR</v>
      </c>
      <c r="E22" s="106"/>
      <c r="F22" s="106"/>
      <c r="G22" s="106"/>
      <c r="H22" s="106"/>
      <c r="I22" s="107"/>
      <c r="J22" s="19">
        <v>80</v>
      </c>
      <c r="K22" s="19">
        <v>85</v>
      </c>
      <c r="L22" s="19">
        <v>85</v>
      </c>
      <c r="M22" s="19">
        <v>90</v>
      </c>
      <c r="N22" s="19">
        <v>0</v>
      </c>
      <c r="O22" s="19">
        <v>0</v>
      </c>
      <c r="P22" s="19">
        <v>0</v>
      </c>
      <c r="Q22" s="14">
        <f t="shared" si="0"/>
        <v>48.571428571428569</v>
      </c>
    </row>
    <row r="23" spans="2:17">
      <c r="B23" s="18">
        <f t="shared" si="1"/>
        <v>15</v>
      </c>
      <c r="C23" s="18" t="str">
        <f>[4]sheet1!B17</f>
        <v>211U0095</v>
      </c>
      <c r="D23" s="105" t="str">
        <f>[4]sheet1!C17</f>
        <v>MARTINEZ AGUIRRE IVETT MONTSERRAT</v>
      </c>
      <c r="E23" s="106"/>
      <c r="F23" s="106"/>
      <c r="G23" s="106"/>
      <c r="H23" s="106"/>
      <c r="I23" s="107"/>
      <c r="J23" s="19">
        <v>85</v>
      </c>
      <c r="K23" s="19">
        <v>80</v>
      </c>
      <c r="L23" s="19">
        <v>90</v>
      </c>
      <c r="M23" s="19">
        <v>90</v>
      </c>
      <c r="N23" s="19">
        <v>0</v>
      </c>
      <c r="O23" s="19">
        <v>0</v>
      </c>
      <c r="P23" s="19">
        <v>0</v>
      </c>
      <c r="Q23" s="14">
        <f t="shared" si="0"/>
        <v>49.285714285714285</v>
      </c>
    </row>
    <row r="24" spans="2:17">
      <c r="B24" s="18">
        <f t="shared" si="1"/>
        <v>16</v>
      </c>
      <c r="C24" s="18" t="str">
        <f>[4]sheet1!B18</f>
        <v>221U0100</v>
      </c>
      <c r="D24" s="105" t="str">
        <f>[4]sheet1!C18</f>
        <v>MIXTEGA ANOTA IVAN JAIR</v>
      </c>
      <c r="E24" s="106"/>
      <c r="F24" s="106"/>
      <c r="G24" s="106"/>
      <c r="H24" s="106"/>
      <c r="I24" s="107"/>
      <c r="J24" s="19">
        <v>85</v>
      </c>
      <c r="K24" s="19">
        <v>85</v>
      </c>
      <c r="L24" s="19">
        <v>90</v>
      </c>
      <c r="M24" s="19">
        <v>90</v>
      </c>
      <c r="N24" s="19">
        <v>0</v>
      </c>
      <c r="O24" s="19">
        <v>0</v>
      </c>
      <c r="P24" s="19">
        <v>0</v>
      </c>
      <c r="Q24" s="14">
        <f t="shared" si="0"/>
        <v>50</v>
      </c>
    </row>
    <row r="25" spans="2:17">
      <c r="B25" s="18">
        <f t="shared" si="1"/>
        <v>17</v>
      </c>
      <c r="C25" s="18" t="str">
        <f>[4]sheet1!B19</f>
        <v>221U0102</v>
      </c>
      <c r="D25" s="105" t="str">
        <f>[4]sheet1!C19</f>
        <v>MORA ABRAJAN PARIS ADRIAN</v>
      </c>
      <c r="E25" s="106"/>
      <c r="F25" s="106"/>
      <c r="G25" s="106"/>
      <c r="H25" s="106"/>
      <c r="I25" s="107"/>
      <c r="J25" s="19">
        <v>80</v>
      </c>
      <c r="K25" s="19">
        <v>85</v>
      </c>
      <c r="L25" s="19">
        <v>90</v>
      </c>
      <c r="M25" s="19">
        <v>90</v>
      </c>
      <c r="N25" s="19">
        <v>0</v>
      </c>
      <c r="O25" s="19">
        <v>0</v>
      </c>
      <c r="P25" s="19">
        <v>0</v>
      </c>
      <c r="Q25" s="14">
        <f t="shared" si="0"/>
        <v>49.285714285714285</v>
      </c>
    </row>
    <row r="26" spans="2:17">
      <c r="B26" s="18">
        <f t="shared" si="1"/>
        <v>18</v>
      </c>
      <c r="C26" s="18" t="str">
        <f>[4]sheet1!B20</f>
        <v>221U0108</v>
      </c>
      <c r="D26" s="105" t="str">
        <f>[4]sheet1!C20</f>
        <v>PUCHETA BUSTAMANTE DIEGO ARMANDO</v>
      </c>
      <c r="E26" s="106"/>
      <c r="F26" s="106"/>
      <c r="G26" s="106"/>
      <c r="H26" s="106"/>
      <c r="I26" s="107"/>
      <c r="J26" s="19">
        <v>70</v>
      </c>
      <c r="K26" s="19">
        <v>80</v>
      </c>
      <c r="L26" s="19">
        <v>85</v>
      </c>
      <c r="M26" s="19">
        <v>90</v>
      </c>
      <c r="N26" s="19">
        <v>0</v>
      </c>
      <c r="O26" s="19">
        <v>0</v>
      </c>
      <c r="P26" s="19">
        <v>0</v>
      </c>
      <c r="Q26" s="14">
        <f t="shared" si="0"/>
        <v>46.428571428571431</v>
      </c>
    </row>
    <row r="27" spans="2:17">
      <c r="B27" s="18">
        <f t="shared" si="1"/>
        <v>19</v>
      </c>
      <c r="C27" s="18" t="str">
        <f>[4]sheet1!B21</f>
        <v>221U0796</v>
      </c>
      <c r="D27" s="105" t="str">
        <f>[4]sheet1!C21</f>
        <v>ROSAS BUSTAMANTE MIGUEL ANGEL</v>
      </c>
      <c r="E27" s="106"/>
      <c r="F27" s="106"/>
      <c r="G27" s="106"/>
      <c r="H27" s="106"/>
      <c r="I27" s="107"/>
      <c r="J27" s="19">
        <v>85</v>
      </c>
      <c r="K27" s="78">
        <v>85</v>
      </c>
      <c r="L27" s="78">
        <v>90</v>
      </c>
      <c r="M27" s="78">
        <v>90</v>
      </c>
      <c r="N27" s="78">
        <v>0</v>
      </c>
      <c r="O27" s="78">
        <v>0</v>
      </c>
      <c r="P27" s="78">
        <v>0</v>
      </c>
      <c r="Q27" s="14">
        <f t="shared" si="0"/>
        <v>50</v>
      </c>
    </row>
    <row r="28" spans="2:17">
      <c r="B28" s="18">
        <f t="shared" si="1"/>
        <v>20</v>
      </c>
      <c r="C28" s="18" t="str">
        <f>[4]sheet1!B22</f>
        <v>221U0113</v>
      </c>
      <c r="D28" s="105" t="str">
        <f>[4]sheet1!C22</f>
        <v>SALADO CHAIRA JUAN URIEL</v>
      </c>
      <c r="E28" s="106"/>
      <c r="F28" s="106"/>
      <c r="G28" s="106"/>
      <c r="H28" s="106"/>
      <c r="I28" s="107"/>
      <c r="J28" s="19">
        <v>80</v>
      </c>
      <c r="K28" s="78">
        <v>85</v>
      </c>
      <c r="L28" s="78">
        <v>90</v>
      </c>
      <c r="M28" s="78">
        <v>90</v>
      </c>
      <c r="N28" s="78">
        <v>0</v>
      </c>
      <c r="O28" s="78">
        <v>0</v>
      </c>
      <c r="P28" s="78">
        <v>0</v>
      </c>
      <c r="Q28" s="14">
        <f t="shared" si="0"/>
        <v>49.285714285714285</v>
      </c>
    </row>
    <row r="29" spans="2:17">
      <c r="B29" s="18">
        <f t="shared" si="1"/>
        <v>21</v>
      </c>
      <c r="C29" s="18" t="str">
        <f>[4]sheet1!B23</f>
        <v>221U0116</v>
      </c>
      <c r="D29" s="105" t="str">
        <f>[4]sheet1!C23</f>
        <v>SANCHEZ CHIPOL YERIK ORBELIN</v>
      </c>
      <c r="E29" s="106"/>
      <c r="F29" s="106"/>
      <c r="G29" s="106"/>
      <c r="H29" s="106"/>
      <c r="I29" s="107"/>
      <c r="J29" s="19">
        <v>85</v>
      </c>
      <c r="K29" s="78">
        <v>85</v>
      </c>
      <c r="L29" s="78">
        <v>85</v>
      </c>
      <c r="M29" s="78">
        <v>90</v>
      </c>
      <c r="N29" s="78">
        <v>0</v>
      </c>
      <c r="O29" s="78">
        <v>0</v>
      </c>
      <c r="P29" s="78">
        <v>0</v>
      </c>
      <c r="Q29" s="14">
        <f t="shared" si="0"/>
        <v>49.285714285714285</v>
      </c>
    </row>
    <row r="30" spans="2:17">
      <c r="B30" s="18">
        <f t="shared" si="1"/>
        <v>22</v>
      </c>
      <c r="C30" s="18" t="str">
        <f>[4]sheet1!B24</f>
        <v>221U0119</v>
      </c>
      <c r="D30" s="105" t="str">
        <f>[4]sheet1!C24</f>
        <v>TORIJAS BAXIN GUSTAVO</v>
      </c>
      <c r="E30" s="106"/>
      <c r="F30" s="106"/>
      <c r="G30" s="106"/>
      <c r="H30" s="106"/>
      <c r="I30" s="107"/>
      <c r="J30" s="19">
        <v>85</v>
      </c>
      <c r="K30" s="78">
        <v>85</v>
      </c>
      <c r="L30" s="78">
        <v>85</v>
      </c>
      <c r="M30" s="78">
        <v>90</v>
      </c>
      <c r="N30" s="78">
        <v>0</v>
      </c>
      <c r="O30" s="78">
        <v>0</v>
      </c>
      <c r="P30" s="78">
        <v>0</v>
      </c>
      <c r="Q30" s="14">
        <f t="shared" si="0"/>
        <v>49.285714285714285</v>
      </c>
    </row>
    <row r="31" spans="2:17">
      <c r="B31" s="18">
        <f t="shared" si="1"/>
        <v>23</v>
      </c>
      <c r="C31" s="18" t="str">
        <f>[4]sheet1!B25</f>
        <v>221U0120</v>
      </c>
      <c r="D31" s="105" t="str">
        <f>[4]sheet1!C25</f>
        <v>VELEZ CEBA INGRID ARELI</v>
      </c>
      <c r="E31" s="106"/>
      <c r="F31" s="106"/>
      <c r="G31" s="106"/>
      <c r="H31" s="106"/>
      <c r="I31" s="107"/>
      <c r="J31" s="19">
        <v>80</v>
      </c>
      <c r="K31" s="78">
        <v>85</v>
      </c>
      <c r="L31" s="78">
        <v>85</v>
      </c>
      <c r="M31" s="78">
        <v>90</v>
      </c>
      <c r="N31" s="78">
        <v>0</v>
      </c>
      <c r="O31" s="78">
        <v>0</v>
      </c>
      <c r="P31" s="78">
        <v>0</v>
      </c>
      <c r="Q31" s="14">
        <f t="shared" si="0"/>
        <v>48.571428571428569</v>
      </c>
    </row>
    <row r="32" spans="2:17">
      <c r="B32" s="18">
        <f t="shared" si="1"/>
        <v>24</v>
      </c>
      <c r="C32" s="18" t="str">
        <f>[4]sheet1!B26</f>
        <v>221U0125</v>
      </c>
      <c r="D32" s="105" t="str">
        <f>[4]sheet1!C26</f>
        <v>VILLEGAS CAPI MOISÉS EMMANUEL</v>
      </c>
      <c r="E32" s="106"/>
      <c r="F32" s="106"/>
      <c r="G32" s="106"/>
      <c r="H32" s="106"/>
      <c r="I32" s="107"/>
      <c r="J32" s="19">
        <v>70</v>
      </c>
      <c r="K32" s="78">
        <v>85</v>
      </c>
      <c r="L32" s="78">
        <v>85</v>
      </c>
      <c r="M32" s="78">
        <v>90</v>
      </c>
      <c r="N32" s="78">
        <v>0</v>
      </c>
      <c r="O32" s="78">
        <v>0</v>
      </c>
      <c r="P32" s="78">
        <v>0</v>
      </c>
      <c r="Q32" s="14">
        <f t="shared" si="0"/>
        <v>47.142857142857146</v>
      </c>
    </row>
    <row r="33" spans="2:17">
      <c r="B33" s="18">
        <f t="shared" si="1"/>
        <v>25</v>
      </c>
      <c r="C33" s="18" t="str">
        <f>[4]sheet1!B27</f>
        <v>221U0130</v>
      </c>
      <c r="D33" s="105" t="str">
        <f>[4]sheet1!C27</f>
        <v>ZAVALETA ACOSTA LAURO ALEJANDRO</v>
      </c>
      <c r="E33" s="106"/>
      <c r="F33" s="106"/>
      <c r="G33" s="106"/>
      <c r="H33" s="106"/>
      <c r="I33" s="107"/>
      <c r="J33" s="19">
        <v>75</v>
      </c>
      <c r="K33" s="78">
        <v>85</v>
      </c>
      <c r="L33" s="78">
        <v>85</v>
      </c>
      <c r="M33" s="78">
        <v>90</v>
      </c>
      <c r="N33" s="78">
        <v>0</v>
      </c>
      <c r="O33" s="78">
        <v>0</v>
      </c>
      <c r="P33" s="78">
        <v>0</v>
      </c>
      <c r="Q33" s="14">
        <f t="shared" si="0"/>
        <v>47.857142857142854</v>
      </c>
    </row>
    <row r="34" spans="2:17">
      <c r="B34" s="18">
        <f t="shared" si="1"/>
        <v>26</v>
      </c>
      <c r="C34" s="18"/>
      <c r="D34" s="101"/>
      <c r="E34" s="101"/>
      <c r="F34" s="101"/>
      <c r="G34" s="101"/>
      <c r="H34" s="101"/>
      <c r="I34" s="10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>
      <c r="B35" s="18">
        <f t="shared" si="1"/>
        <v>27</v>
      </c>
      <c r="C35" s="18"/>
      <c r="D35" s="101"/>
      <c r="E35" s="101"/>
      <c r="F35" s="101"/>
      <c r="G35" s="101"/>
      <c r="H35" s="101"/>
      <c r="I35" s="10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>
      <c r="B36" s="18">
        <f t="shared" si="1"/>
        <v>28</v>
      </c>
      <c r="C36" s="18"/>
      <c r="D36" s="101"/>
      <c r="E36" s="101"/>
      <c r="F36" s="101"/>
      <c r="G36" s="101"/>
      <c r="H36" s="101"/>
      <c r="I36" s="10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>
      <c r="B37" s="18">
        <f t="shared" si="1"/>
        <v>29</v>
      </c>
      <c r="C37" s="18"/>
      <c r="D37" s="101"/>
      <c r="E37" s="101"/>
      <c r="F37" s="101"/>
      <c r="G37" s="101"/>
      <c r="H37" s="101"/>
      <c r="I37" s="10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>
      <c r="B38" s="18">
        <f t="shared" si="1"/>
        <v>30</v>
      </c>
      <c r="C38" s="18"/>
      <c r="D38" s="101"/>
      <c r="E38" s="101"/>
      <c r="F38" s="101"/>
      <c r="G38" s="101"/>
      <c r="H38" s="101"/>
      <c r="I38" s="10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>
      <c r="B39" s="18">
        <f t="shared" si="1"/>
        <v>31</v>
      </c>
      <c r="C39" s="18"/>
      <c r="D39" s="101"/>
      <c r="E39" s="101"/>
      <c r="F39" s="101"/>
      <c r="G39" s="101"/>
      <c r="H39" s="101"/>
      <c r="I39" s="10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>
      <c r="B40" s="18">
        <f t="shared" si="1"/>
        <v>32</v>
      </c>
      <c r="C40" s="18"/>
      <c r="D40" s="101"/>
      <c r="E40" s="101"/>
      <c r="F40" s="101"/>
      <c r="G40" s="101"/>
      <c r="H40" s="101"/>
      <c r="I40" s="10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101"/>
      <c r="E41" s="101"/>
      <c r="F41" s="101"/>
      <c r="G41" s="101"/>
      <c r="H41" s="101"/>
      <c r="I41" s="10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101"/>
      <c r="E42" s="101"/>
      <c r="F42" s="101"/>
      <c r="G42" s="101"/>
      <c r="H42" s="101"/>
      <c r="I42" s="10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101"/>
      <c r="E43" s="101"/>
      <c r="F43" s="101"/>
      <c r="G43" s="101"/>
      <c r="H43" s="101"/>
      <c r="I43" s="10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101"/>
      <c r="E44" s="101"/>
      <c r="F44" s="101"/>
      <c r="G44" s="101"/>
      <c r="H44" s="101"/>
      <c r="I44" s="10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101"/>
      <c r="E45" s="101"/>
      <c r="F45" s="101"/>
      <c r="G45" s="101"/>
      <c r="H45" s="101"/>
      <c r="I45" s="10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101"/>
      <c r="E46" s="101"/>
      <c r="F46" s="101"/>
      <c r="G46" s="101"/>
      <c r="H46" s="101"/>
      <c r="I46" s="10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101"/>
      <c r="E47" s="101"/>
      <c r="F47" s="101"/>
      <c r="G47" s="101"/>
      <c r="H47" s="101"/>
      <c r="I47" s="10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101"/>
      <c r="E48" s="101"/>
      <c r="F48" s="101"/>
      <c r="G48" s="101"/>
      <c r="H48" s="101"/>
      <c r="I48" s="10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101"/>
      <c r="E49" s="101"/>
      <c r="F49" s="101"/>
      <c r="G49" s="101"/>
      <c r="H49" s="101"/>
      <c r="I49" s="10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101"/>
      <c r="E50" s="101"/>
      <c r="F50" s="101"/>
      <c r="G50" s="101"/>
      <c r="H50" s="101"/>
      <c r="I50" s="10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101"/>
      <c r="E51" s="101"/>
      <c r="F51" s="101"/>
      <c r="G51" s="101"/>
      <c r="H51" s="101"/>
      <c r="I51" s="10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101"/>
      <c r="E52" s="101"/>
      <c r="F52" s="101"/>
      <c r="G52" s="101"/>
      <c r="H52" s="101"/>
      <c r="I52" s="10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102"/>
      <c r="E53" s="103"/>
      <c r="F53" s="103"/>
      <c r="G53" s="103"/>
      <c r="H53" s="103"/>
      <c r="I53" s="10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8"/>
      <c r="D54" s="88"/>
      <c r="E54" s="17"/>
      <c r="H54" s="92" t="s">
        <v>19</v>
      </c>
      <c r="I54" s="92"/>
      <c r="J54" s="23">
        <f>COUNTIF(J9:J53,"&gt;=70")</f>
        <v>22</v>
      </c>
      <c r="K54" s="23">
        <f t="shared" ref="K54:P54" si="3">COUNTIF(K9:K53,"&gt;=70")</f>
        <v>23</v>
      </c>
      <c r="L54" s="23">
        <f t="shared" si="3"/>
        <v>23</v>
      </c>
      <c r="M54" s="23">
        <f t="shared" si="3"/>
        <v>23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8"/>
      <c r="D55" s="88"/>
      <c r="E55" s="21"/>
      <c r="H55" s="93" t="s">
        <v>20</v>
      </c>
      <c r="I55" s="93"/>
      <c r="J55" s="24">
        <f>COUNTIF(J9:J53,"&lt;70")</f>
        <v>3</v>
      </c>
      <c r="K55" s="24">
        <f t="shared" ref="K55:Q55" si="5">COUNTIF(K9:K53,"&lt;70")</f>
        <v>2</v>
      </c>
      <c r="L55" s="24">
        <f t="shared" si="5"/>
        <v>2</v>
      </c>
      <c r="M55" s="24">
        <f t="shared" si="5"/>
        <v>2</v>
      </c>
      <c r="N55" s="24">
        <f t="shared" si="5"/>
        <v>25</v>
      </c>
      <c r="O55" s="24">
        <f t="shared" si="5"/>
        <v>25</v>
      </c>
      <c r="P55" s="24">
        <f t="shared" si="5"/>
        <v>25</v>
      </c>
      <c r="Q55" s="24">
        <f t="shared" si="5"/>
        <v>45</v>
      </c>
    </row>
    <row r="56" spans="2:17">
      <c r="C56" s="88"/>
      <c r="D56" s="88"/>
      <c r="E56" s="88"/>
      <c r="H56" s="93" t="s">
        <v>21</v>
      </c>
      <c r="I56" s="93"/>
      <c r="J56" s="24">
        <f>COUNT(J9:J53)</f>
        <v>25</v>
      </c>
      <c r="K56" s="24">
        <f t="shared" ref="K56:Q56" si="6">COUNT(K9:K53)</f>
        <v>25</v>
      </c>
      <c r="L56" s="24">
        <f t="shared" si="6"/>
        <v>25</v>
      </c>
      <c r="M56" s="24">
        <f t="shared" si="6"/>
        <v>25</v>
      </c>
      <c r="N56" s="24">
        <f t="shared" si="6"/>
        <v>25</v>
      </c>
      <c r="O56" s="24">
        <f t="shared" si="6"/>
        <v>25</v>
      </c>
      <c r="P56" s="24">
        <f t="shared" si="6"/>
        <v>25</v>
      </c>
      <c r="Q56" s="24">
        <f t="shared" si="6"/>
        <v>45</v>
      </c>
    </row>
    <row r="57" spans="2:17">
      <c r="C57" s="88"/>
      <c r="D57" s="88"/>
      <c r="E57" s="17"/>
      <c r="F57" s="12"/>
      <c r="H57" s="94" t="s">
        <v>16</v>
      </c>
      <c r="I57" s="94"/>
      <c r="J57" s="25">
        <f>J54/J56</f>
        <v>0.88</v>
      </c>
      <c r="K57" s="26">
        <f t="shared" ref="K57:Q57" si="7">K54/K56</f>
        <v>0.92</v>
      </c>
      <c r="L57" s="26">
        <f t="shared" si="7"/>
        <v>0.92</v>
      </c>
      <c r="M57" s="26">
        <f t="shared" si="7"/>
        <v>0.92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8"/>
      <c r="D58" s="88"/>
      <c r="E58" s="17"/>
      <c r="F58" s="12"/>
      <c r="H58" s="94" t="s">
        <v>17</v>
      </c>
      <c r="I58" s="94"/>
      <c r="J58" s="25">
        <f>J55/J56</f>
        <v>0.12</v>
      </c>
      <c r="K58" s="25">
        <f t="shared" ref="K58:Q58" si="8">K55/K56</f>
        <v>0.08</v>
      </c>
      <c r="L58" s="26">
        <f t="shared" si="8"/>
        <v>0.08</v>
      </c>
      <c r="M58" s="26">
        <f t="shared" si="8"/>
        <v>0.08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8"/>
      <c r="D59" s="88"/>
      <c r="E59" s="21"/>
      <c r="F59" s="12"/>
    </row>
    <row r="60" spans="2:17">
      <c r="C60" s="17"/>
      <c r="D60" s="17"/>
      <c r="E60" s="21"/>
      <c r="F60" s="12"/>
    </row>
    <row r="61" spans="2:17">
      <c r="J61" s="95"/>
      <c r="K61" s="95"/>
      <c r="L61" s="95"/>
      <c r="M61" s="95"/>
      <c r="N61" s="95"/>
      <c r="O61" s="95"/>
      <c r="P61" s="95"/>
    </row>
    <row r="62" spans="2:17">
      <c r="J62" s="87" t="s">
        <v>18</v>
      </c>
      <c r="K62" s="87"/>
      <c r="L62" s="87"/>
      <c r="M62" s="87"/>
      <c r="N62" s="87"/>
      <c r="O62" s="87"/>
      <c r="P62" s="8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4" sqref="N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2.5703125" customWidth="1"/>
    <col min="15" max="16" width="5.7109375" customWidth="1"/>
    <col min="17" max="17" width="8.710937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2"/>
      <c r="R3" s="20"/>
    </row>
    <row r="4" spans="2:18">
      <c r="C4" t="s">
        <v>0</v>
      </c>
      <c r="D4" s="38" t="s">
        <v>34</v>
      </c>
      <c r="E4" s="38"/>
      <c r="F4" s="38"/>
      <c r="G4" s="38"/>
      <c r="I4" t="s">
        <v>1</v>
      </c>
      <c r="J4" s="39" t="s">
        <v>35</v>
      </c>
      <c r="K4" s="39"/>
      <c r="M4" t="s">
        <v>2</v>
      </c>
      <c r="N4" s="40">
        <v>45100</v>
      </c>
      <c r="O4" s="40"/>
    </row>
    <row r="5" spans="2:18" ht="6.75" customHeight="1">
      <c r="D5" s="6"/>
      <c r="E5" s="6"/>
      <c r="F5" s="6"/>
      <c r="G5" s="6"/>
    </row>
    <row r="6" spans="2:18">
      <c r="C6" t="s">
        <v>3</v>
      </c>
      <c r="D6" s="39" t="s">
        <v>26</v>
      </c>
      <c r="E6" s="39"/>
      <c r="F6" s="39"/>
      <c r="G6" s="39"/>
      <c r="I6" s="32" t="s">
        <v>22</v>
      </c>
      <c r="J6" s="32"/>
      <c r="K6" s="33" t="s">
        <v>27</v>
      </c>
      <c r="L6" s="33"/>
      <c r="M6" s="33"/>
      <c r="N6" s="33"/>
      <c r="O6" s="33"/>
      <c r="P6" s="33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5"/>
      <c r="F8" s="45"/>
      <c r="G8" s="45"/>
      <c r="H8" s="45"/>
      <c r="I8" s="46"/>
      <c r="J8" s="41" t="s">
        <v>7</v>
      </c>
      <c r="K8" s="41" t="s">
        <v>10</v>
      </c>
      <c r="L8" s="41" t="s">
        <v>11</v>
      </c>
      <c r="M8" s="41" t="s">
        <v>12</v>
      </c>
      <c r="N8" s="41" t="s">
        <v>13</v>
      </c>
      <c r="O8" s="41" t="s">
        <v>14</v>
      </c>
      <c r="P8" s="41" t="s">
        <v>15</v>
      </c>
      <c r="Q8" s="13" t="s">
        <v>23</v>
      </c>
    </row>
    <row r="9" spans="2:18">
      <c r="B9" s="42">
        <v>1</v>
      </c>
      <c r="C9" s="75" t="str">
        <f>[5]sheet1!B3</f>
        <v>221U0054</v>
      </c>
      <c r="D9" s="83" t="str">
        <f>[5]sheet1!C3</f>
        <v>ALAVEZ DE LA HOZ ALFREDO</v>
      </c>
      <c r="E9" s="83"/>
      <c r="F9" s="83"/>
      <c r="G9" s="83"/>
      <c r="H9" s="83"/>
      <c r="I9" s="83"/>
      <c r="J9" s="66">
        <v>85</v>
      </c>
      <c r="K9" s="66">
        <v>85</v>
      </c>
      <c r="L9" s="66">
        <v>85</v>
      </c>
      <c r="M9" s="66">
        <v>90</v>
      </c>
      <c r="N9" s="66">
        <v>0</v>
      </c>
      <c r="O9" s="66">
        <v>0</v>
      </c>
      <c r="P9" s="66">
        <v>0</v>
      </c>
      <c r="Q9" s="14">
        <f>SUM(J9:P9)/7</f>
        <v>49.285714285714285</v>
      </c>
    </row>
    <row r="10" spans="2:18">
      <c r="B10" s="42">
        <f>B9+1</f>
        <v>2</v>
      </c>
      <c r="C10" s="75" t="str">
        <f>[5]sheet1!B4</f>
        <v>221U0059</v>
      </c>
      <c r="D10" s="83" t="str">
        <f>[5]sheet1!C4</f>
        <v>AREVALO DOMINGUEZ MILDRED</v>
      </c>
      <c r="E10" s="83"/>
      <c r="F10" s="83"/>
      <c r="G10" s="83"/>
      <c r="H10" s="83"/>
      <c r="I10" s="83"/>
      <c r="J10" s="66">
        <v>85</v>
      </c>
      <c r="K10" s="66">
        <v>85</v>
      </c>
      <c r="L10" s="66">
        <v>85</v>
      </c>
      <c r="M10" s="66">
        <v>90</v>
      </c>
      <c r="N10" s="66">
        <v>0</v>
      </c>
      <c r="O10" s="66">
        <v>0</v>
      </c>
      <c r="P10" s="66">
        <v>0</v>
      </c>
      <c r="Q10" s="14">
        <f t="shared" ref="Q10:Q48" si="0">SUM(J10:P10)/7</f>
        <v>49.285714285714285</v>
      </c>
    </row>
    <row r="11" spans="2:18">
      <c r="B11" s="42">
        <f t="shared" ref="B11:B53" si="1">B10+1</f>
        <v>3</v>
      </c>
      <c r="C11" s="75" t="str">
        <f>[5]sheet1!B5</f>
        <v>221U0062</v>
      </c>
      <c r="D11" s="83" t="str">
        <f>[5]sheet1!C5</f>
        <v>BLANCO ZARATE ALAN OSVALDO</v>
      </c>
      <c r="E11" s="83"/>
      <c r="F11" s="83"/>
      <c r="G11" s="83"/>
      <c r="H11" s="83"/>
      <c r="I11" s="83"/>
      <c r="J11" s="41">
        <v>0</v>
      </c>
      <c r="K11" s="41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14">
        <f t="shared" si="0"/>
        <v>0</v>
      </c>
    </row>
    <row r="12" spans="2:18">
      <c r="B12" s="42">
        <f t="shared" si="1"/>
        <v>4</v>
      </c>
      <c r="C12" s="75" t="str">
        <f>[5]sheet1!B6</f>
        <v>221U0063</v>
      </c>
      <c r="D12" s="83" t="str">
        <f>[5]sheet1!C6</f>
        <v>BUSTAMANTE REYES KARLA</v>
      </c>
      <c r="E12" s="83"/>
      <c r="F12" s="83"/>
      <c r="G12" s="83"/>
      <c r="H12" s="83"/>
      <c r="I12" s="83"/>
      <c r="J12" s="41">
        <v>0</v>
      </c>
      <c r="K12" s="41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14">
        <f t="shared" si="0"/>
        <v>0</v>
      </c>
    </row>
    <row r="13" spans="2:18">
      <c r="B13" s="42">
        <f t="shared" si="1"/>
        <v>5</v>
      </c>
      <c r="C13" s="75" t="str">
        <f>[5]sheet1!B7</f>
        <v>221U0067</v>
      </c>
      <c r="D13" s="83" t="str">
        <f>[5]sheet1!C7</f>
        <v>CASTAÑEDA GONZALEZ JOSE ALEJANDRO</v>
      </c>
      <c r="E13" s="83"/>
      <c r="F13" s="83"/>
      <c r="G13" s="83"/>
      <c r="H13" s="83"/>
      <c r="I13" s="83"/>
      <c r="J13" s="41">
        <v>85</v>
      </c>
      <c r="K13" s="41">
        <v>85</v>
      </c>
      <c r="L13" s="66">
        <v>90</v>
      </c>
      <c r="M13" s="66">
        <v>90</v>
      </c>
      <c r="N13" s="66">
        <v>0</v>
      </c>
      <c r="O13" s="66">
        <v>0</v>
      </c>
      <c r="P13" s="66">
        <v>0</v>
      </c>
      <c r="Q13" s="14">
        <f t="shared" si="0"/>
        <v>50</v>
      </c>
    </row>
    <row r="14" spans="2:18">
      <c r="B14" s="42">
        <f t="shared" si="1"/>
        <v>6</v>
      </c>
      <c r="C14" s="75" t="str">
        <f>[5]sheet1!B8</f>
        <v>221U0069</v>
      </c>
      <c r="D14" s="83" t="str">
        <f>[5]sheet1!C8</f>
        <v>CHACHA HERNANDEZ EMILIANO SEBASTIAN</v>
      </c>
      <c r="E14" s="83"/>
      <c r="F14" s="83"/>
      <c r="G14" s="83"/>
      <c r="H14" s="83"/>
      <c r="I14" s="83"/>
      <c r="J14" s="41">
        <v>90</v>
      </c>
      <c r="K14" s="41">
        <v>85</v>
      </c>
      <c r="L14" s="66">
        <v>90</v>
      </c>
      <c r="M14" s="66">
        <v>85</v>
      </c>
      <c r="N14" s="66">
        <v>0</v>
      </c>
      <c r="O14" s="66">
        <v>0</v>
      </c>
      <c r="P14" s="66">
        <v>0</v>
      </c>
      <c r="Q14" s="14">
        <f t="shared" si="0"/>
        <v>50</v>
      </c>
    </row>
    <row r="15" spans="2:18">
      <c r="B15" s="42">
        <f t="shared" si="1"/>
        <v>7</v>
      </c>
      <c r="C15" s="75" t="str">
        <f>[5]sheet1!B9</f>
        <v>221U0056</v>
      </c>
      <c r="D15" s="83" t="str">
        <f>[5]sheet1!C9</f>
        <v>CHIBAMBA SEBA LUIS MARIO</v>
      </c>
      <c r="E15" s="83"/>
      <c r="F15" s="83"/>
      <c r="G15" s="83"/>
      <c r="H15" s="83"/>
      <c r="I15" s="83"/>
      <c r="J15" s="41">
        <v>80</v>
      </c>
      <c r="K15" s="41">
        <v>85</v>
      </c>
      <c r="L15" s="66">
        <v>85</v>
      </c>
      <c r="M15" s="66">
        <v>90</v>
      </c>
      <c r="N15" s="66">
        <v>0</v>
      </c>
      <c r="O15" s="66">
        <v>0</v>
      </c>
      <c r="P15" s="66">
        <v>0</v>
      </c>
      <c r="Q15" s="14">
        <f t="shared" si="0"/>
        <v>48.571428571428569</v>
      </c>
    </row>
    <row r="16" spans="2:18">
      <c r="B16" s="42">
        <f t="shared" si="1"/>
        <v>8</v>
      </c>
      <c r="C16" s="75" t="str">
        <f>[5]sheet1!B10</f>
        <v>221U0075</v>
      </c>
      <c r="D16" s="83" t="str">
        <f>[5]sheet1!C10</f>
        <v>CRUZ BELLO YADIRA</v>
      </c>
      <c r="E16" s="83"/>
      <c r="F16" s="83"/>
      <c r="G16" s="83"/>
      <c r="H16" s="83"/>
      <c r="I16" s="83"/>
      <c r="J16" s="41">
        <v>80</v>
      </c>
      <c r="K16" s="41">
        <v>85</v>
      </c>
      <c r="L16" s="66">
        <v>90</v>
      </c>
      <c r="M16" s="66">
        <v>90</v>
      </c>
      <c r="N16" s="66">
        <v>0</v>
      </c>
      <c r="O16" s="66">
        <v>0</v>
      </c>
      <c r="P16" s="66">
        <v>0</v>
      </c>
      <c r="Q16" s="14">
        <f t="shared" si="0"/>
        <v>49.285714285714285</v>
      </c>
    </row>
    <row r="17" spans="2:17">
      <c r="B17" s="42">
        <f t="shared" si="1"/>
        <v>9</v>
      </c>
      <c r="C17" s="75" t="str">
        <f>[5]sheet1!B11</f>
        <v>221U0076</v>
      </c>
      <c r="D17" s="83" t="str">
        <f>[5]sheet1!C11</f>
        <v>CRUZ GONZALEZ ITZEL ZAHORI</v>
      </c>
      <c r="E17" s="83"/>
      <c r="F17" s="83"/>
      <c r="G17" s="83"/>
      <c r="H17" s="83"/>
      <c r="I17" s="83"/>
      <c r="J17" s="41">
        <v>85</v>
      </c>
      <c r="K17" s="41">
        <v>85</v>
      </c>
      <c r="L17" s="66">
        <v>90</v>
      </c>
      <c r="M17" s="66">
        <v>85</v>
      </c>
      <c r="N17" s="66">
        <v>0</v>
      </c>
      <c r="O17" s="66">
        <v>0</v>
      </c>
      <c r="P17" s="66">
        <v>0</v>
      </c>
      <c r="Q17" s="14">
        <f t="shared" si="0"/>
        <v>49.285714285714285</v>
      </c>
    </row>
    <row r="18" spans="2:17">
      <c r="B18" s="42">
        <f t="shared" si="1"/>
        <v>10</v>
      </c>
      <c r="C18" s="75" t="str">
        <f>[5]sheet1!B12</f>
        <v>221U0080</v>
      </c>
      <c r="D18" s="83" t="str">
        <f>[5]sheet1!C12</f>
        <v>FERMAN JIMENEZ JUAN ANGEL</v>
      </c>
      <c r="E18" s="83"/>
      <c r="F18" s="83"/>
      <c r="G18" s="83"/>
      <c r="H18" s="83"/>
      <c r="I18" s="83"/>
      <c r="J18" s="41">
        <v>85</v>
      </c>
      <c r="K18" s="41">
        <v>85</v>
      </c>
      <c r="L18" s="66">
        <v>85</v>
      </c>
      <c r="M18" s="66">
        <v>90</v>
      </c>
      <c r="N18" s="66">
        <v>0</v>
      </c>
      <c r="O18" s="66">
        <v>0</v>
      </c>
      <c r="P18" s="66">
        <v>0</v>
      </c>
      <c r="Q18" s="14">
        <f t="shared" si="0"/>
        <v>49.285714285714285</v>
      </c>
    </row>
    <row r="19" spans="2:17">
      <c r="B19" s="42">
        <f t="shared" si="1"/>
        <v>11</v>
      </c>
      <c r="C19" s="75" t="str">
        <f>[5]sheet1!B13</f>
        <v>221U0081</v>
      </c>
      <c r="D19" s="83" t="str">
        <f>[5]sheet1!C13</f>
        <v>FIGUEROA CORRO ARIEL DE JESUS</v>
      </c>
      <c r="E19" s="83"/>
      <c r="F19" s="83"/>
      <c r="G19" s="83"/>
      <c r="H19" s="83"/>
      <c r="I19" s="83"/>
      <c r="J19" s="41">
        <v>85</v>
      </c>
      <c r="K19" s="41">
        <v>85</v>
      </c>
      <c r="L19" s="66">
        <v>90</v>
      </c>
      <c r="M19" s="66">
        <v>85</v>
      </c>
      <c r="N19" s="66">
        <v>0</v>
      </c>
      <c r="O19" s="66">
        <v>0</v>
      </c>
      <c r="P19" s="66">
        <v>0</v>
      </c>
      <c r="Q19" s="14">
        <f t="shared" si="0"/>
        <v>49.285714285714285</v>
      </c>
    </row>
    <row r="20" spans="2:17">
      <c r="B20" s="42">
        <f t="shared" si="1"/>
        <v>12</v>
      </c>
      <c r="C20" s="76" t="str">
        <f>[5]sheet1!B14</f>
        <v>221U0084</v>
      </c>
      <c r="D20" s="83" t="str">
        <f>[5]sheet1!C14</f>
        <v>FLORES HERNANDEZ ITZEL ALEJANDRA</v>
      </c>
      <c r="E20" s="83"/>
      <c r="F20" s="83"/>
      <c r="G20" s="83"/>
      <c r="H20" s="83"/>
      <c r="I20" s="83"/>
      <c r="J20" s="41">
        <v>85</v>
      </c>
      <c r="K20" s="41">
        <v>85</v>
      </c>
      <c r="L20" s="66">
        <v>90</v>
      </c>
      <c r="M20" s="66">
        <v>90</v>
      </c>
      <c r="N20" s="66">
        <v>0</v>
      </c>
      <c r="O20" s="66">
        <v>0</v>
      </c>
      <c r="P20" s="66">
        <v>0</v>
      </c>
      <c r="Q20" s="14">
        <f t="shared" si="0"/>
        <v>50</v>
      </c>
    </row>
    <row r="21" spans="2:17">
      <c r="B21" s="42">
        <f t="shared" si="1"/>
        <v>13</v>
      </c>
      <c r="C21" s="75" t="str">
        <f>[5]sheet1!B15</f>
        <v>221U0064</v>
      </c>
      <c r="D21" s="83" t="str">
        <f>[5]sheet1!C15</f>
        <v>FONSECA LOPEZ EDSON JAIR</v>
      </c>
      <c r="E21" s="83"/>
      <c r="F21" s="83"/>
      <c r="G21" s="83"/>
      <c r="H21" s="83"/>
      <c r="I21" s="83"/>
      <c r="J21" s="41">
        <v>80</v>
      </c>
      <c r="K21" s="41">
        <v>85</v>
      </c>
      <c r="L21" s="66">
        <v>85</v>
      </c>
      <c r="M21" s="66">
        <v>90</v>
      </c>
      <c r="N21" s="66">
        <v>0</v>
      </c>
      <c r="O21" s="66">
        <v>0</v>
      </c>
      <c r="P21" s="66">
        <v>0</v>
      </c>
      <c r="Q21" s="14">
        <f t="shared" si="0"/>
        <v>48.571428571428569</v>
      </c>
    </row>
    <row r="22" spans="2:17">
      <c r="B22" s="42">
        <f t="shared" si="1"/>
        <v>14</v>
      </c>
      <c r="C22" s="75" t="str">
        <f>[5]sheet1!B16</f>
        <v>221U0086</v>
      </c>
      <c r="D22" s="83" t="str">
        <f>[5]sheet1!C16</f>
        <v>GARCIA CRUZ RUTH</v>
      </c>
      <c r="E22" s="83"/>
      <c r="F22" s="83"/>
      <c r="G22" s="83"/>
      <c r="H22" s="83"/>
      <c r="I22" s="83"/>
      <c r="J22" s="41">
        <v>80</v>
      </c>
      <c r="K22" s="41">
        <v>85</v>
      </c>
      <c r="L22" s="66">
        <v>90</v>
      </c>
      <c r="M22" s="66">
        <v>90</v>
      </c>
      <c r="N22" s="66">
        <v>0</v>
      </c>
      <c r="O22" s="66">
        <v>0</v>
      </c>
      <c r="P22" s="66">
        <v>0</v>
      </c>
      <c r="Q22" s="14">
        <f t="shared" si="0"/>
        <v>49.285714285714285</v>
      </c>
    </row>
    <row r="23" spans="2:17">
      <c r="B23" s="42">
        <f t="shared" si="1"/>
        <v>15</v>
      </c>
      <c r="C23" s="75" t="str">
        <f>[5]sheet1!B17</f>
        <v>221U0087</v>
      </c>
      <c r="D23" s="83" t="str">
        <f>[5]sheet1!C17</f>
        <v>GARCIA RUEDA ANDREK EDUARDO</v>
      </c>
      <c r="E23" s="83"/>
      <c r="F23" s="83"/>
      <c r="G23" s="83"/>
      <c r="H23" s="83"/>
      <c r="I23" s="83"/>
      <c r="J23" s="41">
        <v>85</v>
      </c>
      <c r="K23" s="41">
        <v>85</v>
      </c>
      <c r="L23" s="66">
        <v>90</v>
      </c>
      <c r="M23" s="66">
        <v>90</v>
      </c>
      <c r="N23" s="66">
        <v>0</v>
      </c>
      <c r="O23" s="66">
        <v>0</v>
      </c>
      <c r="P23" s="66">
        <v>0</v>
      </c>
      <c r="Q23" s="14">
        <f t="shared" si="0"/>
        <v>50</v>
      </c>
    </row>
    <row r="24" spans="2:17">
      <c r="B24" s="42">
        <f t="shared" si="1"/>
        <v>16</v>
      </c>
      <c r="C24" s="75" t="str">
        <f>[5]sheet1!B18</f>
        <v>221U0090</v>
      </c>
      <c r="D24" s="83" t="str">
        <f>[5]sheet1!C18</f>
        <v>HERNANDEZ VELAZQUEZ RENEE</v>
      </c>
      <c r="E24" s="83"/>
      <c r="F24" s="83"/>
      <c r="G24" s="83"/>
      <c r="H24" s="83"/>
      <c r="I24" s="83"/>
      <c r="J24" s="41">
        <v>80</v>
      </c>
      <c r="K24" s="41">
        <v>85</v>
      </c>
      <c r="L24" s="66">
        <v>85</v>
      </c>
      <c r="M24" s="66">
        <v>90</v>
      </c>
      <c r="N24" s="66">
        <v>0</v>
      </c>
      <c r="O24" s="66">
        <v>0</v>
      </c>
      <c r="P24" s="66">
        <v>0</v>
      </c>
      <c r="Q24" s="14">
        <f t="shared" si="0"/>
        <v>48.571428571428569</v>
      </c>
    </row>
    <row r="25" spans="2:17">
      <c r="B25" s="42">
        <f t="shared" si="1"/>
        <v>17</v>
      </c>
      <c r="C25" s="75" t="str">
        <f>[5]sheet1!B19</f>
        <v>221U0092</v>
      </c>
      <c r="D25" s="83" t="str">
        <f>[5]sheet1!C19</f>
        <v>HERNÁNDEZ QUINO CRISTINA DEL CARMEN</v>
      </c>
      <c r="E25" s="83"/>
      <c r="F25" s="83"/>
      <c r="G25" s="83"/>
      <c r="H25" s="83"/>
      <c r="I25" s="83"/>
      <c r="J25" s="41">
        <v>85</v>
      </c>
      <c r="K25" s="41">
        <v>85</v>
      </c>
      <c r="L25" s="66">
        <v>90</v>
      </c>
      <c r="M25" s="66">
        <v>90</v>
      </c>
      <c r="N25" s="66">
        <v>0</v>
      </c>
      <c r="O25" s="66">
        <v>0</v>
      </c>
      <c r="P25" s="66">
        <v>0</v>
      </c>
      <c r="Q25" s="14">
        <f t="shared" si="0"/>
        <v>50</v>
      </c>
    </row>
    <row r="26" spans="2:17">
      <c r="B26" s="42">
        <f t="shared" si="1"/>
        <v>18</v>
      </c>
      <c r="C26" s="75" t="str">
        <f>[5]sheet1!B20</f>
        <v>221U0095</v>
      </c>
      <c r="D26" s="83" t="str">
        <f>[5]sheet1!C20</f>
        <v>IXTEPAN JAUREGUI DAYANA</v>
      </c>
      <c r="E26" s="83"/>
      <c r="F26" s="83"/>
      <c r="G26" s="83"/>
      <c r="H26" s="83"/>
      <c r="I26" s="83"/>
      <c r="J26" s="41">
        <v>85</v>
      </c>
      <c r="K26" s="41">
        <v>85</v>
      </c>
      <c r="L26" s="66">
        <v>90</v>
      </c>
      <c r="M26" s="66">
        <v>90</v>
      </c>
      <c r="N26" s="66">
        <v>0</v>
      </c>
      <c r="O26" s="66">
        <v>0</v>
      </c>
      <c r="P26" s="66">
        <v>0</v>
      </c>
      <c r="Q26" s="14">
        <f t="shared" si="0"/>
        <v>50</v>
      </c>
    </row>
    <row r="27" spans="2:17">
      <c r="B27" s="42">
        <f t="shared" si="1"/>
        <v>19</v>
      </c>
      <c r="C27" s="75" t="str">
        <f>[5]sheet1!B21</f>
        <v>221U0097</v>
      </c>
      <c r="D27" s="83" t="str">
        <f>[5]sheet1!C21</f>
        <v>LUCHO COTO FATIMA DE JESUS</v>
      </c>
      <c r="E27" s="83"/>
      <c r="F27" s="83"/>
      <c r="G27" s="83"/>
      <c r="H27" s="83"/>
      <c r="I27" s="83"/>
      <c r="J27" s="41">
        <v>85</v>
      </c>
      <c r="K27" s="78">
        <v>85</v>
      </c>
      <c r="L27" s="78">
        <v>90</v>
      </c>
      <c r="M27" s="78">
        <v>90</v>
      </c>
      <c r="N27" s="78">
        <v>0</v>
      </c>
      <c r="O27" s="78">
        <v>0</v>
      </c>
      <c r="P27" s="78">
        <v>0</v>
      </c>
      <c r="Q27" s="14">
        <f t="shared" si="0"/>
        <v>50</v>
      </c>
    </row>
    <row r="28" spans="2:17">
      <c r="B28" s="42">
        <f t="shared" si="1"/>
        <v>20</v>
      </c>
      <c r="C28" s="75" t="str">
        <f>[5]sheet1!B22</f>
        <v>221U0098</v>
      </c>
      <c r="D28" s="83" t="str">
        <f>[5]sheet1!C22</f>
        <v>LUCHO MIXTEGA JUAN FERNANDO</v>
      </c>
      <c r="E28" s="83"/>
      <c r="F28" s="83"/>
      <c r="G28" s="83"/>
      <c r="H28" s="83"/>
      <c r="I28" s="83"/>
      <c r="J28" s="41">
        <v>85</v>
      </c>
      <c r="K28" s="78">
        <v>85</v>
      </c>
      <c r="L28" s="78">
        <v>90</v>
      </c>
      <c r="M28" s="78">
        <v>90</v>
      </c>
      <c r="N28" s="78">
        <v>0</v>
      </c>
      <c r="O28" s="78">
        <v>0</v>
      </c>
      <c r="P28" s="78">
        <v>0</v>
      </c>
      <c r="Q28" s="14">
        <f t="shared" si="0"/>
        <v>50</v>
      </c>
    </row>
    <row r="29" spans="2:17">
      <c r="B29" s="42">
        <f t="shared" si="1"/>
        <v>21</v>
      </c>
      <c r="C29" s="75" t="str">
        <f>[5]sheet1!B23</f>
        <v>221U0099</v>
      </c>
      <c r="D29" s="83" t="str">
        <f>[5]sheet1!C23</f>
        <v>MARTINEZ ROSAS DANIEL AZAHEL</v>
      </c>
      <c r="E29" s="83"/>
      <c r="F29" s="83"/>
      <c r="G29" s="83"/>
      <c r="H29" s="83"/>
      <c r="I29" s="83"/>
      <c r="J29" s="41">
        <v>80</v>
      </c>
      <c r="K29" s="78">
        <v>85</v>
      </c>
      <c r="L29" s="78">
        <v>85</v>
      </c>
      <c r="M29" s="78">
        <v>90</v>
      </c>
      <c r="N29" s="78">
        <v>0</v>
      </c>
      <c r="O29" s="78">
        <v>0</v>
      </c>
      <c r="P29" s="78">
        <v>0</v>
      </c>
      <c r="Q29" s="14">
        <f t="shared" si="0"/>
        <v>48.571428571428569</v>
      </c>
    </row>
    <row r="30" spans="2:17">
      <c r="B30" s="42">
        <f t="shared" si="1"/>
        <v>22</v>
      </c>
      <c r="C30" s="75" t="str">
        <f>[5]sheet1!B24</f>
        <v>221U0104</v>
      </c>
      <c r="D30" s="83" t="str">
        <f>[5]sheet1!C24</f>
        <v>ORTIZ APARICIO CONCEPCIÓN DEL CARMEN</v>
      </c>
      <c r="E30" s="83"/>
      <c r="F30" s="83"/>
      <c r="G30" s="83"/>
      <c r="H30" s="83"/>
      <c r="I30" s="83"/>
      <c r="J30" s="41">
        <v>85</v>
      </c>
      <c r="K30" s="78">
        <v>85</v>
      </c>
      <c r="L30" s="78">
        <v>90</v>
      </c>
      <c r="M30" s="78">
        <v>85</v>
      </c>
      <c r="N30" s="78">
        <v>0</v>
      </c>
      <c r="O30" s="78">
        <v>0</v>
      </c>
      <c r="P30" s="78">
        <v>0</v>
      </c>
      <c r="Q30" s="14">
        <f t="shared" si="0"/>
        <v>49.285714285714285</v>
      </c>
    </row>
    <row r="31" spans="2:17">
      <c r="B31" s="42">
        <f t="shared" si="1"/>
        <v>23</v>
      </c>
      <c r="C31" s="77" t="str">
        <f>[5]sheet1!B25</f>
        <v>221U0106</v>
      </c>
      <c r="D31" s="83" t="str">
        <f>[5]sheet1!C25</f>
        <v>PATRACA MORALES ASHLEY SHERLYN</v>
      </c>
      <c r="E31" s="83"/>
      <c r="F31" s="83"/>
      <c r="G31" s="83"/>
      <c r="H31" s="83"/>
      <c r="I31" s="83"/>
      <c r="J31" s="41">
        <v>85</v>
      </c>
      <c r="K31" s="78">
        <v>85</v>
      </c>
      <c r="L31" s="78">
        <v>85</v>
      </c>
      <c r="M31" s="78">
        <v>90</v>
      </c>
      <c r="N31" s="78">
        <v>0</v>
      </c>
      <c r="O31" s="78">
        <v>0</v>
      </c>
      <c r="P31" s="78">
        <v>0</v>
      </c>
      <c r="Q31" s="14">
        <f t="shared" si="0"/>
        <v>49.285714285714285</v>
      </c>
    </row>
    <row r="32" spans="2:17">
      <c r="B32" s="42">
        <f t="shared" si="1"/>
        <v>24</v>
      </c>
      <c r="C32" s="75" t="str">
        <f>[5]sheet1!B26</f>
        <v>221U0096</v>
      </c>
      <c r="D32" s="83" t="str">
        <f>[5]sheet1!C26</f>
        <v>PEREZ BELLI OSCAR ADRIAN DONOVAN</v>
      </c>
      <c r="E32" s="83"/>
      <c r="F32" s="83"/>
      <c r="G32" s="83"/>
      <c r="H32" s="83"/>
      <c r="I32" s="83"/>
      <c r="J32" s="41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14">
        <f t="shared" si="0"/>
        <v>0</v>
      </c>
    </row>
    <row r="33" spans="2:17">
      <c r="B33" s="42">
        <f t="shared" si="1"/>
        <v>25</v>
      </c>
      <c r="C33" s="75" t="str">
        <f>[5]sheet1!B27</f>
        <v>221U0109</v>
      </c>
      <c r="D33" s="83" t="str">
        <f>[5]sheet1!C27</f>
        <v>PUCHETA PEREZ JONATHAN</v>
      </c>
      <c r="E33" s="83"/>
      <c r="F33" s="83"/>
      <c r="G33" s="83"/>
      <c r="H33" s="83"/>
      <c r="I33" s="83"/>
      <c r="J33" s="41">
        <v>80</v>
      </c>
      <c r="K33" s="78">
        <v>85</v>
      </c>
      <c r="L33" s="78">
        <v>85</v>
      </c>
      <c r="M33" s="78">
        <v>90</v>
      </c>
      <c r="N33" s="78">
        <v>0</v>
      </c>
      <c r="O33" s="78">
        <v>0</v>
      </c>
      <c r="P33" s="78">
        <v>0</v>
      </c>
      <c r="Q33" s="14">
        <f t="shared" si="0"/>
        <v>48.571428571428569</v>
      </c>
    </row>
    <row r="34" spans="2:17">
      <c r="B34" s="42">
        <f t="shared" si="1"/>
        <v>26</v>
      </c>
      <c r="C34" s="75" t="str">
        <f>[5]sheet1!B28</f>
        <v>221U0110</v>
      </c>
      <c r="D34" s="83" t="str">
        <f>[5]sheet1!C28</f>
        <v>PÉREZ MARTÍNEZ ESTEFANI</v>
      </c>
      <c r="E34" s="83"/>
      <c r="F34" s="83"/>
      <c r="G34" s="83"/>
      <c r="H34" s="83"/>
      <c r="I34" s="83"/>
      <c r="J34" s="41">
        <v>85</v>
      </c>
      <c r="K34" s="78">
        <v>85</v>
      </c>
      <c r="L34" s="78">
        <v>85</v>
      </c>
      <c r="M34" s="78">
        <v>90</v>
      </c>
      <c r="N34" s="78">
        <v>0</v>
      </c>
      <c r="O34" s="78">
        <v>0</v>
      </c>
      <c r="P34" s="78">
        <v>0</v>
      </c>
      <c r="Q34" s="14">
        <f t="shared" si="0"/>
        <v>49.285714285714285</v>
      </c>
    </row>
    <row r="35" spans="2:17">
      <c r="B35" s="42">
        <f t="shared" si="1"/>
        <v>27</v>
      </c>
      <c r="C35" s="75" t="str">
        <f>[5]sheet1!B29</f>
        <v>221U0111</v>
      </c>
      <c r="D35" s="83" t="str">
        <f>[5]sheet1!C29</f>
        <v>REYES DE DIOS ITZEL DEL CARMEN</v>
      </c>
      <c r="E35" s="83"/>
      <c r="F35" s="83"/>
      <c r="G35" s="83"/>
      <c r="H35" s="83"/>
      <c r="I35" s="83"/>
      <c r="J35" s="41">
        <v>80</v>
      </c>
      <c r="K35" s="78">
        <v>85</v>
      </c>
      <c r="L35" s="78">
        <v>85</v>
      </c>
      <c r="M35" s="78">
        <v>90</v>
      </c>
      <c r="N35" s="78">
        <v>0</v>
      </c>
      <c r="O35" s="78">
        <v>0</v>
      </c>
      <c r="P35" s="78">
        <v>0</v>
      </c>
      <c r="Q35" s="14">
        <f t="shared" si="0"/>
        <v>48.571428571428569</v>
      </c>
    </row>
    <row r="36" spans="2:17">
      <c r="B36" s="42">
        <f t="shared" si="1"/>
        <v>28</v>
      </c>
      <c r="C36" s="75" t="str">
        <f>[5]sheet1!B30</f>
        <v>211U0654</v>
      </c>
      <c r="D36" s="83" t="str">
        <f>[5]sheet1!C30</f>
        <v>RIVERA CHAVEZ JUAN MANUEL</v>
      </c>
      <c r="E36" s="83"/>
      <c r="F36" s="83"/>
      <c r="G36" s="83"/>
      <c r="H36" s="83"/>
      <c r="I36" s="83"/>
      <c r="J36" s="41">
        <v>85</v>
      </c>
      <c r="K36" s="78">
        <v>85</v>
      </c>
      <c r="L36" s="78">
        <v>90</v>
      </c>
      <c r="M36" s="78">
        <v>90</v>
      </c>
      <c r="N36" s="78">
        <v>0</v>
      </c>
      <c r="O36" s="78">
        <v>0</v>
      </c>
      <c r="P36" s="78">
        <v>0</v>
      </c>
      <c r="Q36" s="14">
        <f t="shared" si="0"/>
        <v>50</v>
      </c>
    </row>
    <row r="37" spans="2:17">
      <c r="B37" s="42">
        <f t="shared" si="1"/>
        <v>29</v>
      </c>
      <c r="C37" s="75" t="str">
        <f>[5]sheet1!B31</f>
        <v>221U0115</v>
      </c>
      <c r="D37" s="83" t="str">
        <f>[5]sheet1!C31</f>
        <v>SANCHEZ BARRAZA ANGEL DE JESÚS</v>
      </c>
      <c r="E37" s="83"/>
      <c r="F37" s="83"/>
      <c r="G37" s="83"/>
      <c r="H37" s="83"/>
      <c r="I37" s="83"/>
      <c r="J37" s="41">
        <v>70</v>
      </c>
      <c r="K37" s="78">
        <v>80</v>
      </c>
      <c r="L37" s="78">
        <v>85</v>
      </c>
      <c r="M37" s="78">
        <v>85</v>
      </c>
      <c r="N37" s="78">
        <v>0</v>
      </c>
      <c r="O37" s="78">
        <v>0</v>
      </c>
      <c r="P37" s="78">
        <v>0</v>
      </c>
      <c r="Q37" s="14">
        <f t="shared" si="0"/>
        <v>45.714285714285715</v>
      </c>
    </row>
    <row r="38" spans="2:17">
      <c r="B38" s="42">
        <f t="shared" si="1"/>
        <v>30</v>
      </c>
      <c r="C38" s="75" t="str">
        <f>[5]sheet1!B32</f>
        <v>221U0117</v>
      </c>
      <c r="D38" s="83" t="str">
        <f>[5]sheet1!C32</f>
        <v>TEOBA COTO EDUARDO</v>
      </c>
      <c r="E38" s="83"/>
      <c r="F38" s="83"/>
      <c r="G38" s="83"/>
      <c r="H38" s="83"/>
      <c r="I38" s="83"/>
      <c r="J38" s="41">
        <v>85</v>
      </c>
      <c r="K38" s="78">
        <v>85</v>
      </c>
      <c r="L38" s="78">
        <v>85</v>
      </c>
      <c r="M38" s="78">
        <v>90</v>
      </c>
      <c r="N38" s="78">
        <v>0</v>
      </c>
      <c r="O38" s="78">
        <v>0</v>
      </c>
      <c r="P38" s="78">
        <v>0</v>
      </c>
      <c r="Q38" s="14">
        <f t="shared" si="0"/>
        <v>49.285714285714285</v>
      </c>
    </row>
    <row r="39" spans="2:17">
      <c r="B39" s="42">
        <f t="shared" si="1"/>
        <v>31</v>
      </c>
      <c r="C39" s="42" t="str">
        <f>[5]sheet1!B33</f>
        <v>221U0118</v>
      </c>
      <c r="D39" s="83" t="str">
        <f>[5]sheet1!C33</f>
        <v>TEPOX DE JESUS ALEJANDRA</v>
      </c>
      <c r="E39" s="83"/>
      <c r="F39" s="83"/>
      <c r="G39" s="83"/>
      <c r="H39" s="83"/>
      <c r="I39" s="83"/>
      <c r="J39" s="41">
        <v>85</v>
      </c>
      <c r="K39" s="78">
        <v>85</v>
      </c>
      <c r="L39" s="78">
        <v>85</v>
      </c>
      <c r="M39" s="78">
        <v>90</v>
      </c>
      <c r="N39" s="78">
        <v>0</v>
      </c>
      <c r="O39" s="78">
        <v>0</v>
      </c>
      <c r="P39" s="78">
        <v>0</v>
      </c>
      <c r="Q39" s="14">
        <f t="shared" si="0"/>
        <v>49.285714285714285</v>
      </c>
    </row>
    <row r="40" spans="2:17">
      <c r="B40" s="42">
        <f t="shared" si="1"/>
        <v>32</v>
      </c>
      <c r="C40" s="42" t="str">
        <f>[5]sheet1!B34</f>
        <v>221U0127</v>
      </c>
      <c r="D40" s="83" t="str">
        <f>[5]sheet1!C34</f>
        <v>XIMEO TEOBA CRISTHIAN URIEL</v>
      </c>
      <c r="E40" s="83"/>
      <c r="F40" s="83"/>
      <c r="G40" s="83"/>
      <c r="H40" s="83"/>
      <c r="I40" s="83"/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14">
        <f t="shared" si="0"/>
        <v>0</v>
      </c>
    </row>
    <row r="41" spans="2:17">
      <c r="B41" s="42">
        <f t="shared" si="1"/>
        <v>33</v>
      </c>
      <c r="C41" s="42"/>
      <c r="D41" s="82"/>
      <c r="E41" s="83"/>
      <c r="F41" s="83"/>
      <c r="G41" s="83"/>
      <c r="H41" s="83"/>
      <c r="I41" s="84"/>
      <c r="J41" s="41"/>
      <c r="K41" s="41"/>
      <c r="L41" s="41"/>
      <c r="M41" s="41"/>
      <c r="N41" s="41"/>
      <c r="O41" s="41"/>
      <c r="P41" s="41"/>
      <c r="Q41" s="14">
        <f t="shared" si="0"/>
        <v>0</v>
      </c>
    </row>
    <row r="42" spans="2:17">
      <c r="B42" s="42">
        <f t="shared" si="1"/>
        <v>34</v>
      </c>
      <c r="C42" s="42"/>
      <c r="D42" s="47"/>
      <c r="E42" s="48"/>
      <c r="F42" s="48"/>
      <c r="G42" s="48"/>
      <c r="H42" s="48"/>
      <c r="I42" s="49"/>
      <c r="J42" s="41"/>
      <c r="K42" s="41"/>
      <c r="L42" s="41"/>
      <c r="M42" s="41"/>
      <c r="N42" s="41"/>
      <c r="O42" s="41"/>
      <c r="P42" s="41"/>
      <c r="Q42" s="14">
        <f t="shared" si="0"/>
        <v>0</v>
      </c>
    </row>
    <row r="43" spans="2:17">
      <c r="B43" s="42">
        <f t="shared" si="1"/>
        <v>35</v>
      </c>
      <c r="C43" s="42"/>
      <c r="D43" s="47"/>
      <c r="E43" s="48"/>
      <c r="F43" s="48"/>
      <c r="G43" s="48"/>
      <c r="H43" s="48"/>
      <c r="I43" s="49"/>
      <c r="J43" s="41"/>
      <c r="K43" s="41"/>
      <c r="L43" s="41"/>
      <c r="M43" s="41"/>
      <c r="N43" s="41"/>
      <c r="O43" s="41"/>
      <c r="P43" s="41"/>
      <c r="Q43" s="14">
        <f t="shared" si="0"/>
        <v>0</v>
      </c>
    </row>
    <row r="44" spans="2:17">
      <c r="B44" s="42">
        <f t="shared" si="1"/>
        <v>36</v>
      </c>
      <c r="C44" s="42"/>
      <c r="D44" s="47"/>
      <c r="E44" s="48"/>
      <c r="F44" s="48"/>
      <c r="G44" s="48"/>
      <c r="H44" s="48"/>
      <c r="I44" s="49"/>
      <c r="J44" s="41"/>
      <c r="K44" s="41"/>
      <c r="L44" s="41"/>
      <c r="M44" s="41"/>
      <c r="N44" s="41"/>
      <c r="O44" s="41"/>
      <c r="P44" s="41"/>
      <c r="Q44" s="14">
        <f t="shared" si="0"/>
        <v>0</v>
      </c>
    </row>
    <row r="45" spans="2:17">
      <c r="B45" s="42">
        <f t="shared" si="1"/>
        <v>37</v>
      </c>
      <c r="C45" s="9"/>
      <c r="D45" s="47"/>
      <c r="E45" s="48"/>
      <c r="F45" s="48"/>
      <c r="G45" s="48"/>
      <c r="H45" s="48"/>
      <c r="I45" s="49"/>
      <c r="J45" s="41"/>
      <c r="K45" s="41"/>
      <c r="L45" s="41"/>
      <c r="M45" s="41"/>
      <c r="N45" s="41"/>
      <c r="O45" s="41"/>
      <c r="P45" s="41"/>
      <c r="Q45" s="14">
        <f t="shared" si="0"/>
        <v>0</v>
      </c>
    </row>
    <row r="46" spans="2:17">
      <c r="B46" s="42">
        <f t="shared" si="1"/>
        <v>38</v>
      </c>
      <c r="C46" s="9"/>
      <c r="D46" s="47"/>
      <c r="E46" s="48"/>
      <c r="F46" s="48"/>
      <c r="G46" s="48"/>
      <c r="H46" s="48"/>
      <c r="I46" s="49"/>
      <c r="J46" s="41"/>
      <c r="K46" s="41"/>
      <c r="L46" s="41"/>
      <c r="M46" s="41"/>
      <c r="N46" s="41"/>
      <c r="O46" s="41"/>
      <c r="P46" s="41"/>
      <c r="Q46" s="14">
        <f t="shared" si="0"/>
        <v>0</v>
      </c>
    </row>
    <row r="47" spans="2:17">
      <c r="B47" s="42">
        <f t="shared" si="1"/>
        <v>39</v>
      </c>
      <c r="C47" s="9"/>
      <c r="D47" s="47"/>
      <c r="E47" s="48"/>
      <c r="F47" s="48"/>
      <c r="G47" s="48"/>
      <c r="H47" s="48"/>
      <c r="I47" s="49"/>
      <c r="J47" s="41"/>
      <c r="K47" s="41"/>
      <c r="L47" s="41"/>
      <c r="M47" s="41"/>
      <c r="N47" s="41"/>
      <c r="O47" s="41"/>
      <c r="P47" s="41"/>
      <c r="Q47" s="14">
        <f t="shared" si="0"/>
        <v>0</v>
      </c>
    </row>
    <row r="48" spans="2:17">
      <c r="B48" s="42">
        <f t="shared" si="1"/>
        <v>40</v>
      </c>
      <c r="C48" s="9"/>
      <c r="D48" s="47"/>
      <c r="E48" s="48"/>
      <c r="F48" s="48"/>
      <c r="G48" s="48"/>
      <c r="H48" s="48"/>
      <c r="I48" s="49"/>
      <c r="J48" s="41"/>
      <c r="K48" s="41"/>
      <c r="L48" s="41"/>
      <c r="M48" s="41"/>
      <c r="N48" s="41"/>
      <c r="O48" s="41"/>
      <c r="P48" s="41"/>
      <c r="Q48" s="14">
        <f t="shared" si="0"/>
        <v>0</v>
      </c>
    </row>
    <row r="49" spans="2:17">
      <c r="B49" s="42">
        <f t="shared" si="1"/>
        <v>41</v>
      </c>
      <c r="C49" s="9"/>
      <c r="D49" s="47"/>
      <c r="E49" s="48"/>
      <c r="F49" s="48"/>
      <c r="G49" s="48"/>
      <c r="H49" s="48"/>
      <c r="I49" s="49"/>
      <c r="J49" s="41"/>
      <c r="K49" s="41"/>
      <c r="L49" s="41"/>
      <c r="M49" s="41"/>
      <c r="N49" s="41"/>
      <c r="O49" s="41"/>
      <c r="P49" s="41"/>
      <c r="Q49" s="14">
        <f t="shared" ref="Q49:Q53" si="2">SUM(J49:P49)/7</f>
        <v>0</v>
      </c>
    </row>
    <row r="50" spans="2:17">
      <c r="B50" s="42">
        <f t="shared" si="1"/>
        <v>42</v>
      </c>
      <c r="C50" s="9"/>
      <c r="D50" s="47"/>
      <c r="E50" s="48"/>
      <c r="F50" s="48"/>
      <c r="G50" s="48"/>
      <c r="H50" s="48"/>
      <c r="I50" s="49"/>
      <c r="J50" s="41"/>
      <c r="K50" s="41"/>
      <c r="L50" s="41"/>
      <c r="M50" s="41"/>
      <c r="N50" s="41"/>
      <c r="O50" s="41"/>
      <c r="P50" s="41"/>
      <c r="Q50" s="14">
        <f t="shared" si="2"/>
        <v>0</v>
      </c>
    </row>
    <row r="51" spans="2:17">
      <c r="B51" s="42">
        <f t="shared" si="1"/>
        <v>43</v>
      </c>
      <c r="C51" s="9"/>
      <c r="D51" s="47"/>
      <c r="E51" s="48"/>
      <c r="F51" s="48"/>
      <c r="G51" s="48"/>
      <c r="H51" s="48"/>
      <c r="I51" s="49"/>
      <c r="J51" s="41"/>
      <c r="K51" s="41"/>
      <c r="L51" s="41"/>
      <c r="M51" s="41"/>
      <c r="N51" s="41"/>
      <c r="O51" s="41"/>
      <c r="P51" s="41"/>
      <c r="Q51" s="14">
        <f t="shared" si="2"/>
        <v>0</v>
      </c>
    </row>
    <row r="52" spans="2:17">
      <c r="B52" s="42">
        <f t="shared" si="1"/>
        <v>44</v>
      </c>
      <c r="C52" s="9"/>
      <c r="D52" s="47"/>
      <c r="E52" s="48"/>
      <c r="F52" s="48"/>
      <c r="G52" s="48"/>
      <c r="H52" s="48"/>
      <c r="I52" s="49"/>
      <c r="J52" s="41"/>
      <c r="K52" s="41"/>
      <c r="L52" s="41"/>
      <c r="M52" s="41"/>
      <c r="N52" s="41"/>
      <c r="O52" s="41"/>
      <c r="P52" s="41"/>
      <c r="Q52" s="14">
        <f t="shared" si="2"/>
        <v>0</v>
      </c>
    </row>
    <row r="53" spans="2:17">
      <c r="B53" s="42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50"/>
      <c r="D54" s="50"/>
      <c r="E54" s="31"/>
      <c r="H54" s="51" t="s">
        <v>19</v>
      </c>
      <c r="I54" s="52"/>
      <c r="J54" s="35">
        <f>COUNTIF(J9:J53,"&gt;=70")</f>
        <v>28</v>
      </c>
      <c r="K54" s="35">
        <f t="shared" ref="K54:P54" si="3">COUNTIF(K9:K53,"&gt;=70")</f>
        <v>28</v>
      </c>
      <c r="L54" s="35">
        <f t="shared" si="3"/>
        <v>28</v>
      </c>
      <c r="M54" s="35">
        <f t="shared" si="3"/>
        <v>28</v>
      </c>
      <c r="N54" s="35">
        <f t="shared" si="3"/>
        <v>0</v>
      </c>
      <c r="O54" s="35">
        <f t="shared" si="3"/>
        <v>0</v>
      </c>
      <c r="P54" s="35">
        <f t="shared" si="3"/>
        <v>0</v>
      </c>
      <c r="Q54" s="27">
        <f t="shared" ref="Q54" si="4">COUNTIF(Q9:Q48,"&gt;=70")</f>
        <v>0</v>
      </c>
    </row>
    <row r="55" spans="2:17">
      <c r="C55" s="31"/>
      <c r="D55" s="31"/>
      <c r="E55" s="21"/>
      <c r="H55" s="51" t="s">
        <v>20</v>
      </c>
      <c r="I55" s="52"/>
      <c r="J55" s="36">
        <f>COUNTIF(J9:J53,"&lt;70")</f>
        <v>4</v>
      </c>
      <c r="K55" s="36">
        <f t="shared" ref="K55:Q55" si="5">COUNTIF(K9:K53,"&lt;70")</f>
        <v>4</v>
      </c>
      <c r="L55" s="36">
        <f t="shared" si="5"/>
        <v>4</v>
      </c>
      <c r="M55" s="36">
        <f t="shared" si="5"/>
        <v>4</v>
      </c>
      <c r="N55" s="36">
        <f t="shared" si="5"/>
        <v>32</v>
      </c>
      <c r="O55" s="36">
        <f t="shared" si="5"/>
        <v>32</v>
      </c>
      <c r="P55" s="36">
        <f t="shared" si="5"/>
        <v>32</v>
      </c>
      <c r="Q55" s="36">
        <f t="shared" si="5"/>
        <v>45</v>
      </c>
    </row>
    <row r="56" spans="2:17">
      <c r="C56" s="31"/>
      <c r="D56" s="31"/>
      <c r="E56" s="31"/>
      <c r="H56" s="51" t="s">
        <v>21</v>
      </c>
      <c r="I56" s="52"/>
      <c r="J56" s="36">
        <f>COUNT(J9:J53)</f>
        <v>32</v>
      </c>
      <c r="K56" s="36">
        <f t="shared" ref="K56:Q56" si="6">COUNT(K9:K53)</f>
        <v>32</v>
      </c>
      <c r="L56" s="36">
        <f t="shared" si="6"/>
        <v>32</v>
      </c>
      <c r="M56" s="36">
        <f t="shared" si="6"/>
        <v>32</v>
      </c>
      <c r="N56" s="36">
        <f t="shared" si="6"/>
        <v>32</v>
      </c>
      <c r="O56" s="36">
        <f t="shared" si="6"/>
        <v>32</v>
      </c>
      <c r="P56" s="36">
        <f t="shared" si="6"/>
        <v>32</v>
      </c>
      <c r="Q56" s="36">
        <f t="shared" si="6"/>
        <v>45</v>
      </c>
    </row>
    <row r="57" spans="2:17">
      <c r="C57" s="31"/>
      <c r="D57" s="31"/>
      <c r="E57" s="31"/>
      <c r="F57" s="12"/>
      <c r="H57" s="53" t="s">
        <v>16</v>
      </c>
      <c r="I57" s="54"/>
      <c r="J57" s="25">
        <f>J54/J56</f>
        <v>0.875</v>
      </c>
      <c r="K57" s="26">
        <f t="shared" ref="K57:Q57" si="7">K54/K56</f>
        <v>0.875</v>
      </c>
      <c r="L57" s="26">
        <f t="shared" si="7"/>
        <v>0.875</v>
      </c>
      <c r="M57" s="26">
        <f t="shared" si="7"/>
        <v>0.875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1"/>
      <c r="D58" s="31"/>
      <c r="E58" s="31"/>
      <c r="F58" s="12"/>
      <c r="H58" s="53" t="s">
        <v>17</v>
      </c>
      <c r="I58" s="54"/>
      <c r="J58" s="25">
        <f>J55/J56</f>
        <v>0.125</v>
      </c>
      <c r="K58" s="25">
        <f t="shared" ref="K58:Q58" si="8">K55/K56</f>
        <v>0.125</v>
      </c>
      <c r="L58" s="26">
        <f t="shared" si="8"/>
        <v>0.125</v>
      </c>
      <c r="M58" s="26">
        <f t="shared" si="8"/>
        <v>0.125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1"/>
      <c r="D59" s="31"/>
      <c r="E59" s="21"/>
      <c r="F59" s="12"/>
    </row>
    <row r="60" spans="2:17">
      <c r="C60" s="31"/>
      <c r="D60" s="31"/>
      <c r="E60" s="21"/>
      <c r="F60" s="12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Normal="100" workbookViewId="0">
      <selection activeCell="F16" sqref="F1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0.28515625" customWidth="1"/>
    <col min="15" max="16" width="5.7109375" customWidth="1"/>
    <col min="17" max="17" width="8.7109375" customWidth="1"/>
  </cols>
  <sheetData>
    <row r="2" spans="2:17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</row>
    <row r="3" spans="2:17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2"/>
    </row>
    <row r="4" spans="2:17">
      <c r="C4" t="s">
        <v>0</v>
      </c>
      <c r="D4" s="38" t="s">
        <v>6</v>
      </c>
      <c r="E4" s="38"/>
      <c r="F4" s="38"/>
      <c r="G4" s="38"/>
      <c r="I4" t="s">
        <v>1</v>
      </c>
      <c r="J4" s="39" t="s">
        <v>36</v>
      </c>
      <c r="K4" s="39"/>
      <c r="M4" t="s">
        <v>2</v>
      </c>
      <c r="N4" s="40">
        <v>45100</v>
      </c>
      <c r="O4" s="40"/>
    </row>
    <row r="5" spans="2:17">
      <c r="D5" s="6"/>
      <c r="E5" s="6"/>
      <c r="F5" s="6"/>
      <c r="G5" s="6"/>
    </row>
    <row r="6" spans="2:17">
      <c r="C6" t="s">
        <v>3</v>
      </c>
      <c r="D6" s="39" t="s">
        <v>26</v>
      </c>
      <c r="E6" s="39"/>
      <c r="F6" s="39"/>
      <c r="G6" s="39"/>
      <c r="I6" s="32" t="s">
        <v>22</v>
      </c>
      <c r="J6" s="32"/>
      <c r="K6" s="33" t="s">
        <v>27</v>
      </c>
      <c r="L6" s="33"/>
      <c r="M6" s="33"/>
      <c r="N6" s="33"/>
      <c r="O6" s="33"/>
      <c r="P6" s="33"/>
    </row>
    <row r="8" spans="2:17">
      <c r="B8" s="3" t="s">
        <v>4</v>
      </c>
      <c r="C8" s="3" t="s">
        <v>6</v>
      </c>
      <c r="D8" s="79" t="s">
        <v>5</v>
      </c>
      <c r="E8" s="80"/>
      <c r="F8" s="80"/>
      <c r="G8" s="80"/>
      <c r="H8" s="80"/>
      <c r="I8" s="81"/>
      <c r="J8" s="41" t="s">
        <v>7</v>
      </c>
      <c r="K8" s="41" t="s">
        <v>10</v>
      </c>
      <c r="L8" s="41" t="s">
        <v>11</v>
      </c>
      <c r="M8" s="41" t="s">
        <v>12</v>
      </c>
      <c r="N8" s="41" t="s">
        <v>13</v>
      </c>
      <c r="O8" s="41" t="s">
        <v>14</v>
      </c>
      <c r="P8" s="41" t="s">
        <v>15</v>
      </c>
      <c r="Q8" s="13" t="s">
        <v>23</v>
      </c>
    </row>
    <row r="9" spans="2:17">
      <c r="B9" s="42">
        <v>1</v>
      </c>
      <c r="C9" s="42" t="s">
        <v>37</v>
      </c>
      <c r="D9" s="82" t="s">
        <v>38</v>
      </c>
      <c r="E9" s="83"/>
      <c r="F9" s="83"/>
      <c r="G9" s="83"/>
      <c r="H9" s="83"/>
      <c r="I9" s="84"/>
      <c r="J9" s="41">
        <v>85</v>
      </c>
      <c r="K9" s="41">
        <v>90</v>
      </c>
      <c r="L9" s="66">
        <v>80</v>
      </c>
      <c r="M9" s="66">
        <v>90</v>
      </c>
      <c r="N9" s="66">
        <v>0</v>
      </c>
      <c r="O9" s="66">
        <v>0</v>
      </c>
      <c r="P9" s="66">
        <v>0</v>
      </c>
      <c r="Q9" s="14">
        <f>SUM(J9:P9)/7</f>
        <v>49.285714285714285</v>
      </c>
    </row>
    <row r="10" spans="2:17">
      <c r="B10" s="42">
        <f>B9+1</f>
        <v>2</v>
      </c>
      <c r="C10" s="42" t="s">
        <v>39</v>
      </c>
      <c r="D10" s="82" t="s">
        <v>40</v>
      </c>
      <c r="E10" s="83"/>
      <c r="F10" s="83"/>
      <c r="G10" s="83"/>
      <c r="H10" s="83"/>
      <c r="I10" s="84"/>
      <c r="J10" s="41">
        <v>85</v>
      </c>
      <c r="K10" s="41">
        <v>90</v>
      </c>
      <c r="L10" s="66">
        <v>85</v>
      </c>
      <c r="M10" s="66">
        <v>90</v>
      </c>
      <c r="N10" s="66">
        <v>0</v>
      </c>
      <c r="O10" s="66">
        <v>0</v>
      </c>
      <c r="P10" s="66">
        <v>0</v>
      </c>
      <c r="Q10" s="14">
        <f t="shared" ref="Q10:Q48" si="0">SUM(J10:P10)/7</f>
        <v>50</v>
      </c>
    </row>
    <row r="11" spans="2:17">
      <c r="B11" s="42">
        <f t="shared" ref="B11:B53" si="1">B10+1</f>
        <v>3</v>
      </c>
      <c r="C11" s="42" t="s">
        <v>41</v>
      </c>
      <c r="D11" s="82" t="s">
        <v>42</v>
      </c>
      <c r="E11" s="83"/>
      <c r="F11" s="83"/>
      <c r="G11" s="83"/>
      <c r="H11" s="83"/>
      <c r="I11" s="84"/>
      <c r="J11" s="41">
        <v>85</v>
      </c>
      <c r="K11" s="41">
        <v>90</v>
      </c>
      <c r="L11" s="66">
        <v>85</v>
      </c>
      <c r="M11" s="66">
        <v>90</v>
      </c>
      <c r="N11" s="66">
        <v>0</v>
      </c>
      <c r="O11" s="66">
        <v>0</v>
      </c>
      <c r="P11" s="66">
        <v>0</v>
      </c>
      <c r="Q11" s="14">
        <f t="shared" si="0"/>
        <v>50</v>
      </c>
    </row>
    <row r="12" spans="2:17">
      <c r="B12" s="42">
        <f t="shared" si="1"/>
        <v>4</v>
      </c>
      <c r="C12" s="42" t="s">
        <v>43</v>
      </c>
      <c r="D12" s="82" t="s">
        <v>44</v>
      </c>
      <c r="E12" s="83"/>
      <c r="F12" s="83"/>
      <c r="G12" s="83"/>
      <c r="H12" s="83"/>
      <c r="I12" s="84"/>
      <c r="J12" s="41">
        <v>80</v>
      </c>
      <c r="K12" s="41">
        <v>85</v>
      </c>
      <c r="L12" s="66">
        <v>90</v>
      </c>
      <c r="M12" s="66">
        <v>90</v>
      </c>
      <c r="N12" s="66">
        <v>0</v>
      </c>
      <c r="O12" s="66">
        <v>0</v>
      </c>
      <c r="P12" s="66">
        <v>0</v>
      </c>
      <c r="Q12" s="14">
        <f t="shared" si="0"/>
        <v>49.285714285714285</v>
      </c>
    </row>
    <row r="13" spans="2:17">
      <c r="B13" s="42">
        <f t="shared" si="1"/>
        <v>5</v>
      </c>
      <c r="C13" s="42" t="s">
        <v>45</v>
      </c>
      <c r="D13" s="82" t="s">
        <v>46</v>
      </c>
      <c r="E13" s="83"/>
      <c r="F13" s="83"/>
      <c r="G13" s="83"/>
      <c r="H13" s="83"/>
      <c r="I13" s="84"/>
      <c r="J13" s="41">
        <v>90</v>
      </c>
      <c r="K13" s="41">
        <v>95</v>
      </c>
      <c r="L13" s="66">
        <v>95</v>
      </c>
      <c r="M13" s="66">
        <v>90</v>
      </c>
      <c r="N13" s="66">
        <v>0</v>
      </c>
      <c r="O13" s="66">
        <v>0</v>
      </c>
      <c r="P13" s="66">
        <v>0</v>
      </c>
      <c r="Q13" s="14">
        <f t="shared" si="0"/>
        <v>52.857142857142854</v>
      </c>
    </row>
    <row r="14" spans="2:17">
      <c r="B14" s="42">
        <f t="shared" si="1"/>
        <v>6</v>
      </c>
      <c r="C14" s="42" t="s">
        <v>47</v>
      </c>
      <c r="D14" s="82" t="s">
        <v>48</v>
      </c>
      <c r="E14" s="83"/>
      <c r="F14" s="83"/>
      <c r="G14" s="83"/>
      <c r="H14" s="83"/>
      <c r="I14" s="84"/>
      <c r="J14" s="41">
        <v>85</v>
      </c>
      <c r="K14" s="41">
        <v>90</v>
      </c>
      <c r="L14" s="66">
        <v>85</v>
      </c>
      <c r="M14" s="66">
        <v>90</v>
      </c>
      <c r="N14" s="66">
        <v>0</v>
      </c>
      <c r="O14" s="66">
        <v>0</v>
      </c>
      <c r="P14" s="66">
        <v>0</v>
      </c>
      <c r="Q14" s="14">
        <f t="shared" si="0"/>
        <v>50</v>
      </c>
    </row>
    <row r="15" spans="2:17">
      <c r="B15" s="42">
        <f t="shared" si="1"/>
        <v>7</v>
      </c>
      <c r="C15" s="42" t="s">
        <v>49</v>
      </c>
      <c r="D15" s="82" t="s">
        <v>50</v>
      </c>
      <c r="E15" s="83"/>
      <c r="F15" s="83"/>
      <c r="G15" s="83"/>
      <c r="H15" s="83"/>
      <c r="I15" s="84"/>
      <c r="J15" s="41">
        <v>80</v>
      </c>
      <c r="K15" s="41">
        <v>85</v>
      </c>
      <c r="L15" s="66">
        <v>90</v>
      </c>
      <c r="M15" s="66">
        <v>90</v>
      </c>
      <c r="N15" s="66">
        <v>0</v>
      </c>
      <c r="O15" s="66">
        <v>0</v>
      </c>
      <c r="P15" s="66">
        <v>0</v>
      </c>
      <c r="Q15" s="14">
        <f t="shared" si="0"/>
        <v>49.285714285714285</v>
      </c>
    </row>
    <row r="16" spans="2:17">
      <c r="B16" s="42">
        <f t="shared" si="1"/>
        <v>8</v>
      </c>
      <c r="C16" s="42" t="s">
        <v>51</v>
      </c>
      <c r="D16" s="82" t="s">
        <v>52</v>
      </c>
      <c r="E16" s="83"/>
      <c r="F16" s="83"/>
      <c r="G16" s="83"/>
      <c r="H16" s="83"/>
      <c r="I16" s="84"/>
      <c r="J16" s="41">
        <v>95</v>
      </c>
      <c r="K16" s="41">
        <v>95</v>
      </c>
      <c r="L16" s="66">
        <v>95</v>
      </c>
      <c r="M16" s="66">
        <v>95</v>
      </c>
      <c r="N16" s="66">
        <v>0</v>
      </c>
      <c r="O16" s="66">
        <v>0</v>
      </c>
      <c r="P16" s="66">
        <v>0</v>
      </c>
      <c r="Q16" s="14">
        <f t="shared" si="0"/>
        <v>54.285714285714285</v>
      </c>
    </row>
    <row r="17" spans="2:17">
      <c r="B17" s="42">
        <f t="shared" si="1"/>
        <v>9</v>
      </c>
      <c r="C17" s="42" t="s">
        <v>53</v>
      </c>
      <c r="D17" s="82" t="s">
        <v>54</v>
      </c>
      <c r="E17" s="83"/>
      <c r="F17" s="83"/>
      <c r="G17" s="83"/>
      <c r="H17" s="83"/>
      <c r="I17" s="84"/>
      <c r="J17" s="41">
        <v>85</v>
      </c>
      <c r="K17" s="41">
        <v>90</v>
      </c>
      <c r="L17" s="66">
        <v>90</v>
      </c>
      <c r="M17" s="66">
        <v>90</v>
      </c>
      <c r="N17" s="66">
        <v>0</v>
      </c>
      <c r="O17" s="66">
        <v>0</v>
      </c>
      <c r="P17" s="66">
        <v>0</v>
      </c>
      <c r="Q17" s="14">
        <f t="shared" si="0"/>
        <v>50.714285714285715</v>
      </c>
    </row>
    <row r="18" spans="2:17">
      <c r="B18" s="42">
        <f t="shared" si="1"/>
        <v>10</v>
      </c>
      <c r="C18" s="42" t="s">
        <v>55</v>
      </c>
      <c r="D18" s="82" t="s">
        <v>56</v>
      </c>
      <c r="E18" s="83"/>
      <c r="F18" s="83"/>
      <c r="G18" s="83"/>
      <c r="H18" s="83"/>
      <c r="I18" s="84"/>
      <c r="J18" s="41">
        <v>80</v>
      </c>
      <c r="K18" s="41">
        <v>85</v>
      </c>
      <c r="L18" s="66">
        <v>90</v>
      </c>
      <c r="M18" s="66">
        <v>90</v>
      </c>
      <c r="N18" s="66">
        <v>0</v>
      </c>
      <c r="O18" s="66">
        <v>0</v>
      </c>
      <c r="P18" s="66">
        <v>0</v>
      </c>
      <c r="Q18" s="14">
        <f t="shared" si="0"/>
        <v>49.285714285714285</v>
      </c>
    </row>
    <row r="19" spans="2:17">
      <c r="B19" s="42">
        <f t="shared" si="1"/>
        <v>11</v>
      </c>
      <c r="C19" s="42" t="s">
        <v>57</v>
      </c>
      <c r="D19" s="82" t="s">
        <v>58</v>
      </c>
      <c r="E19" s="83"/>
      <c r="F19" s="83"/>
      <c r="G19" s="83"/>
      <c r="H19" s="83"/>
      <c r="I19" s="84"/>
      <c r="J19" s="41">
        <v>85</v>
      </c>
      <c r="K19" s="41">
        <v>90</v>
      </c>
      <c r="L19" s="66">
        <v>95</v>
      </c>
      <c r="M19" s="66">
        <v>90</v>
      </c>
      <c r="N19" s="66">
        <v>0</v>
      </c>
      <c r="O19" s="66">
        <v>0</v>
      </c>
      <c r="P19" s="66">
        <v>0</v>
      </c>
      <c r="Q19" s="14">
        <f t="shared" si="0"/>
        <v>51.428571428571431</v>
      </c>
    </row>
    <row r="20" spans="2:17">
      <c r="B20" s="42">
        <f t="shared" si="1"/>
        <v>12</v>
      </c>
      <c r="C20" s="42" t="s">
        <v>59</v>
      </c>
      <c r="D20" s="82" t="s">
        <v>60</v>
      </c>
      <c r="E20" s="83"/>
      <c r="F20" s="83"/>
      <c r="G20" s="83"/>
      <c r="H20" s="83"/>
      <c r="I20" s="84"/>
      <c r="J20" s="41">
        <v>85</v>
      </c>
      <c r="K20" s="41">
        <v>90</v>
      </c>
      <c r="L20" s="66">
        <v>95</v>
      </c>
      <c r="M20" s="66">
        <v>90</v>
      </c>
      <c r="N20" s="66">
        <v>0</v>
      </c>
      <c r="O20" s="66">
        <v>0</v>
      </c>
      <c r="P20" s="66">
        <v>0</v>
      </c>
      <c r="Q20" s="14">
        <f t="shared" si="0"/>
        <v>51.428571428571431</v>
      </c>
    </row>
    <row r="21" spans="2:17">
      <c r="B21" s="42">
        <f t="shared" si="1"/>
        <v>13</v>
      </c>
      <c r="C21" s="42" t="s">
        <v>61</v>
      </c>
      <c r="D21" s="82" t="s">
        <v>62</v>
      </c>
      <c r="E21" s="83"/>
      <c r="F21" s="83"/>
      <c r="G21" s="83"/>
      <c r="H21" s="83"/>
      <c r="I21" s="84"/>
      <c r="J21" s="41">
        <v>85</v>
      </c>
      <c r="K21" s="41">
        <v>90</v>
      </c>
      <c r="L21" s="66">
        <v>95</v>
      </c>
      <c r="M21" s="66">
        <v>90</v>
      </c>
      <c r="N21" s="66">
        <v>0</v>
      </c>
      <c r="O21" s="66">
        <v>0</v>
      </c>
      <c r="P21" s="66">
        <v>0</v>
      </c>
      <c r="Q21" s="14">
        <f t="shared" si="0"/>
        <v>51.428571428571431</v>
      </c>
    </row>
    <row r="22" spans="2:17">
      <c r="B22" s="42">
        <f t="shared" si="1"/>
        <v>14</v>
      </c>
      <c r="C22" s="42"/>
      <c r="D22" s="47"/>
      <c r="E22" s="48"/>
      <c r="F22" s="48"/>
      <c r="G22" s="48"/>
      <c r="H22" s="48"/>
      <c r="I22" s="49"/>
      <c r="J22" s="41"/>
      <c r="K22" s="41"/>
      <c r="L22" s="41"/>
      <c r="M22" s="41"/>
      <c r="N22" s="41"/>
      <c r="O22" s="41"/>
      <c r="P22" s="41"/>
      <c r="Q22" s="14">
        <f t="shared" si="0"/>
        <v>0</v>
      </c>
    </row>
    <row r="23" spans="2:17">
      <c r="B23" s="42">
        <f t="shared" si="1"/>
        <v>15</v>
      </c>
      <c r="C23" s="42"/>
      <c r="D23" s="47"/>
      <c r="E23" s="48"/>
      <c r="F23" s="48"/>
      <c r="G23" s="48"/>
      <c r="H23" s="48"/>
      <c r="I23" s="49"/>
      <c r="J23" s="41"/>
      <c r="K23" s="41"/>
      <c r="L23" s="41"/>
      <c r="M23" s="41"/>
      <c r="N23" s="41"/>
      <c r="O23" s="41"/>
      <c r="P23" s="41"/>
      <c r="Q23" s="14">
        <f t="shared" si="0"/>
        <v>0</v>
      </c>
    </row>
    <row r="24" spans="2:17">
      <c r="B24" s="42">
        <f t="shared" si="1"/>
        <v>16</v>
      </c>
      <c r="C24" s="42"/>
      <c r="D24" s="47"/>
      <c r="E24" s="48"/>
      <c r="F24" s="48"/>
      <c r="G24" s="48"/>
      <c r="H24" s="48"/>
      <c r="I24" s="49"/>
      <c r="J24" s="41"/>
      <c r="K24" s="41"/>
      <c r="L24" s="41"/>
      <c r="M24" s="41"/>
      <c r="N24" s="41"/>
      <c r="O24" s="41"/>
      <c r="P24" s="41"/>
      <c r="Q24" s="14">
        <f t="shared" si="0"/>
        <v>0</v>
      </c>
    </row>
    <row r="25" spans="2:17">
      <c r="B25" s="42">
        <f t="shared" si="1"/>
        <v>17</v>
      </c>
      <c r="C25" s="42"/>
      <c r="D25" s="47"/>
      <c r="E25" s="48"/>
      <c r="F25" s="48"/>
      <c r="G25" s="48"/>
      <c r="H25" s="48"/>
      <c r="I25" s="49"/>
      <c r="J25" s="41"/>
      <c r="K25" s="41"/>
      <c r="L25" s="41"/>
      <c r="M25" s="41"/>
      <c r="N25" s="41"/>
      <c r="O25" s="41"/>
      <c r="P25" s="41"/>
      <c r="Q25" s="14">
        <f t="shared" si="0"/>
        <v>0</v>
      </c>
    </row>
    <row r="26" spans="2:17">
      <c r="B26" s="42">
        <f t="shared" si="1"/>
        <v>18</v>
      </c>
      <c r="C26" s="42"/>
      <c r="D26" s="47"/>
      <c r="E26" s="48"/>
      <c r="F26" s="48"/>
      <c r="G26" s="48"/>
      <c r="H26" s="48"/>
      <c r="I26" s="49"/>
      <c r="J26" s="41"/>
      <c r="K26" s="41"/>
      <c r="L26" s="41"/>
      <c r="M26" s="41"/>
      <c r="N26" s="41"/>
      <c r="O26" s="41"/>
      <c r="P26" s="41"/>
      <c r="Q26" s="14">
        <f t="shared" si="0"/>
        <v>0</v>
      </c>
    </row>
    <row r="27" spans="2:17">
      <c r="B27" s="42">
        <f t="shared" si="1"/>
        <v>19</v>
      </c>
      <c r="C27" s="42"/>
      <c r="D27" s="47"/>
      <c r="E27" s="48"/>
      <c r="F27" s="48"/>
      <c r="G27" s="48"/>
      <c r="H27" s="48"/>
      <c r="I27" s="49"/>
      <c r="J27" s="41"/>
      <c r="K27" s="41"/>
      <c r="L27" s="41"/>
      <c r="M27" s="41"/>
      <c r="N27" s="41"/>
      <c r="O27" s="41"/>
      <c r="P27" s="41"/>
      <c r="Q27" s="14">
        <f t="shared" si="0"/>
        <v>0</v>
      </c>
    </row>
    <row r="28" spans="2:17">
      <c r="B28" s="42">
        <f t="shared" si="1"/>
        <v>20</v>
      </c>
      <c r="C28" s="42"/>
      <c r="D28" s="47"/>
      <c r="E28" s="48"/>
      <c r="F28" s="48"/>
      <c r="G28" s="48"/>
      <c r="H28" s="48"/>
      <c r="I28" s="49"/>
      <c r="J28" s="41"/>
      <c r="K28" s="41"/>
      <c r="L28" s="41"/>
      <c r="M28" s="41"/>
      <c r="N28" s="41"/>
      <c r="O28" s="41"/>
      <c r="P28" s="41"/>
      <c r="Q28" s="14">
        <f t="shared" si="0"/>
        <v>0</v>
      </c>
    </row>
    <row r="29" spans="2:17">
      <c r="B29" s="42">
        <f t="shared" si="1"/>
        <v>21</v>
      </c>
      <c r="C29" s="42"/>
      <c r="D29" s="47"/>
      <c r="E29" s="48"/>
      <c r="F29" s="48"/>
      <c r="G29" s="48"/>
      <c r="H29" s="48"/>
      <c r="I29" s="49"/>
      <c r="J29" s="41"/>
      <c r="K29" s="41"/>
      <c r="L29" s="41"/>
      <c r="M29" s="41"/>
      <c r="N29" s="41"/>
      <c r="O29" s="41"/>
      <c r="P29" s="41"/>
      <c r="Q29" s="14">
        <f t="shared" si="0"/>
        <v>0</v>
      </c>
    </row>
    <row r="30" spans="2:17">
      <c r="B30" s="42">
        <f t="shared" si="1"/>
        <v>22</v>
      </c>
      <c r="C30" s="42"/>
      <c r="D30" s="47"/>
      <c r="E30" s="48"/>
      <c r="F30" s="48"/>
      <c r="G30" s="48"/>
      <c r="H30" s="48"/>
      <c r="I30" s="49"/>
      <c r="J30" s="41"/>
      <c r="K30" s="41"/>
      <c r="L30" s="41"/>
      <c r="M30" s="41"/>
      <c r="N30" s="41"/>
      <c r="O30" s="41"/>
      <c r="P30" s="41"/>
      <c r="Q30" s="14">
        <f t="shared" si="0"/>
        <v>0</v>
      </c>
    </row>
    <row r="31" spans="2:17">
      <c r="B31" s="42">
        <f t="shared" si="1"/>
        <v>23</v>
      </c>
      <c r="C31" s="42"/>
      <c r="D31" s="47"/>
      <c r="E31" s="48"/>
      <c r="F31" s="48"/>
      <c r="G31" s="48"/>
      <c r="H31" s="48"/>
      <c r="I31" s="49"/>
      <c r="J31" s="41"/>
      <c r="K31" s="41"/>
      <c r="L31" s="41"/>
      <c r="M31" s="41"/>
      <c r="N31" s="41"/>
      <c r="O31" s="41"/>
      <c r="P31" s="41"/>
      <c r="Q31" s="14">
        <f t="shared" si="0"/>
        <v>0</v>
      </c>
    </row>
    <row r="32" spans="2:17">
      <c r="B32" s="42">
        <f t="shared" si="1"/>
        <v>24</v>
      </c>
      <c r="C32" s="42"/>
      <c r="D32" s="47"/>
      <c r="E32" s="48"/>
      <c r="F32" s="48"/>
      <c r="G32" s="48"/>
      <c r="H32" s="48"/>
      <c r="I32" s="49"/>
      <c r="J32" s="41"/>
      <c r="K32" s="41"/>
      <c r="L32" s="41"/>
      <c r="M32" s="41"/>
      <c r="N32" s="41"/>
      <c r="O32" s="41"/>
      <c r="P32" s="41"/>
      <c r="Q32" s="14">
        <f t="shared" si="0"/>
        <v>0</v>
      </c>
    </row>
    <row r="33" spans="2:17">
      <c r="B33" s="42">
        <f t="shared" si="1"/>
        <v>25</v>
      </c>
      <c r="C33" s="42"/>
      <c r="D33" s="47"/>
      <c r="E33" s="48"/>
      <c r="F33" s="48"/>
      <c r="G33" s="48"/>
      <c r="H33" s="48"/>
      <c r="I33" s="49"/>
      <c r="J33" s="41"/>
      <c r="K33" s="41"/>
      <c r="L33" s="41"/>
      <c r="M33" s="41"/>
      <c r="N33" s="41"/>
      <c r="O33" s="41"/>
      <c r="P33" s="41"/>
      <c r="Q33" s="14">
        <f t="shared" si="0"/>
        <v>0</v>
      </c>
    </row>
    <row r="34" spans="2:17">
      <c r="B34" s="42">
        <f t="shared" si="1"/>
        <v>26</v>
      </c>
      <c r="C34" s="42"/>
      <c r="D34" s="47"/>
      <c r="E34" s="48"/>
      <c r="F34" s="48"/>
      <c r="G34" s="48"/>
      <c r="H34" s="48"/>
      <c r="I34" s="49"/>
      <c r="J34" s="41"/>
      <c r="K34" s="41"/>
      <c r="L34" s="41"/>
      <c r="M34" s="41"/>
      <c r="N34" s="41"/>
      <c r="O34" s="41"/>
      <c r="P34" s="41"/>
      <c r="Q34" s="14">
        <f t="shared" si="0"/>
        <v>0</v>
      </c>
    </row>
    <row r="35" spans="2:17">
      <c r="B35" s="42">
        <f t="shared" si="1"/>
        <v>27</v>
      </c>
      <c r="C35" s="42"/>
      <c r="D35" s="47"/>
      <c r="E35" s="48"/>
      <c r="F35" s="48"/>
      <c r="G35" s="48"/>
      <c r="H35" s="48"/>
      <c r="I35" s="49"/>
      <c r="J35" s="41"/>
      <c r="K35" s="41"/>
      <c r="L35" s="41"/>
      <c r="M35" s="41"/>
      <c r="N35" s="41"/>
      <c r="O35" s="41"/>
      <c r="P35" s="41"/>
      <c r="Q35" s="14">
        <f t="shared" si="0"/>
        <v>0</v>
      </c>
    </row>
    <row r="36" spans="2:17">
      <c r="B36" s="42">
        <f t="shared" si="1"/>
        <v>28</v>
      </c>
      <c r="C36" s="42"/>
      <c r="D36" s="47"/>
      <c r="E36" s="48"/>
      <c r="F36" s="48"/>
      <c r="G36" s="48"/>
      <c r="H36" s="48"/>
      <c r="I36" s="49"/>
      <c r="J36" s="41"/>
      <c r="K36" s="41"/>
      <c r="L36" s="41"/>
      <c r="M36" s="41"/>
      <c r="N36" s="41"/>
      <c r="O36" s="41"/>
      <c r="P36" s="41"/>
      <c r="Q36" s="14">
        <f t="shared" si="0"/>
        <v>0</v>
      </c>
    </row>
    <row r="37" spans="2:17">
      <c r="B37" s="42">
        <f t="shared" si="1"/>
        <v>29</v>
      </c>
      <c r="C37" s="42"/>
      <c r="D37" s="47"/>
      <c r="E37" s="48"/>
      <c r="F37" s="48"/>
      <c r="G37" s="48"/>
      <c r="H37" s="48"/>
      <c r="I37" s="49"/>
      <c r="J37" s="41"/>
      <c r="K37" s="41"/>
      <c r="L37" s="41"/>
      <c r="M37" s="41"/>
      <c r="N37" s="41"/>
      <c r="O37" s="41"/>
      <c r="P37" s="41"/>
      <c r="Q37" s="14">
        <f t="shared" si="0"/>
        <v>0</v>
      </c>
    </row>
    <row r="38" spans="2:17">
      <c r="B38" s="42">
        <f t="shared" si="1"/>
        <v>30</v>
      </c>
      <c r="C38" s="42"/>
      <c r="D38" s="47"/>
      <c r="E38" s="48"/>
      <c r="F38" s="48"/>
      <c r="G38" s="48"/>
      <c r="H38" s="48"/>
      <c r="I38" s="49"/>
      <c r="J38" s="41"/>
      <c r="K38" s="41"/>
      <c r="L38" s="41"/>
      <c r="M38" s="41"/>
      <c r="N38" s="41"/>
      <c r="O38" s="41"/>
      <c r="P38" s="41"/>
      <c r="Q38" s="14">
        <f t="shared" si="0"/>
        <v>0</v>
      </c>
    </row>
    <row r="39" spans="2:17">
      <c r="B39" s="42">
        <f t="shared" si="1"/>
        <v>31</v>
      </c>
      <c r="C39" s="42"/>
      <c r="D39" s="47"/>
      <c r="E39" s="48"/>
      <c r="F39" s="48"/>
      <c r="G39" s="48"/>
      <c r="H39" s="48"/>
      <c r="I39" s="49"/>
      <c r="J39" s="41"/>
      <c r="K39" s="41"/>
      <c r="L39" s="41"/>
      <c r="M39" s="41"/>
      <c r="N39" s="41"/>
      <c r="O39" s="41"/>
      <c r="P39" s="41"/>
      <c r="Q39" s="14">
        <f t="shared" si="0"/>
        <v>0</v>
      </c>
    </row>
    <row r="40" spans="2:17">
      <c r="B40" s="42">
        <f t="shared" si="1"/>
        <v>32</v>
      </c>
      <c r="C40" s="42"/>
      <c r="D40" s="47"/>
      <c r="E40" s="48"/>
      <c r="F40" s="48"/>
      <c r="G40" s="48"/>
      <c r="H40" s="48"/>
      <c r="I40" s="49"/>
      <c r="J40" s="41"/>
      <c r="K40" s="41"/>
      <c r="L40" s="41"/>
      <c r="M40" s="41"/>
      <c r="N40" s="41"/>
      <c r="O40" s="41"/>
      <c r="P40" s="41"/>
      <c r="Q40" s="14">
        <f t="shared" si="0"/>
        <v>0</v>
      </c>
    </row>
    <row r="41" spans="2:17">
      <c r="B41" s="42">
        <f t="shared" si="1"/>
        <v>33</v>
      </c>
      <c r="C41" s="42"/>
      <c r="D41" s="47"/>
      <c r="E41" s="48"/>
      <c r="F41" s="48"/>
      <c r="G41" s="48"/>
      <c r="H41" s="48"/>
      <c r="I41" s="49"/>
      <c r="J41" s="41"/>
      <c r="K41" s="41"/>
      <c r="L41" s="41"/>
      <c r="M41" s="41"/>
      <c r="N41" s="41"/>
      <c r="O41" s="41"/>
      <c r="P41" s="41"/>
      <c r="Q41" s="14">
        <f t="shared" si="0"/>
        <v>0</v>
      </c>
    </row>
    <row r="42" spans="2:17">
      <c r="B42" s="42">
        <f t="shared" si="1"/>
        <v>34</v>
      </c>
      <c r="C42" s="42"/>
      <c r="D42" s="47"/>
      <c r="E42" s="48"/>
      <c r="F42" s="48"/>
      <c r="G42" s="48"/>
      <c r="H42" s="48"/>
      <c r="I42" s="49"/>
      <c r="J42" s="41"/>
      <c r="K42" s="41"/>
      <c r="L42" s="41"/>
      <c r="M42" s="41"/>
      <c r="N42" s="41"/>
      <c r="O42" s="41"/>
      <c r="P42" s="41"/>
      <c r="Q42" s="14">
        <f t="shared" si="0"/>
        <v>0</v>
      </c>
    </row>
    <row r="43" spans="2:17">
      <c r="B43" s="42">
        <f t="shared" si="1"/>
        <v>35</v>
      </c>
      <c r="C43" s="42"/>
      <c r="D43" s="47"/>
      <c r="E43" s="48"/>
      <c r="F43" s="48"/>
      <c r="G43" s="48"/>
      <c r="H43" s="48"/>
      <c r="I43" s="49"/>
      <c r="J43" s="41"/>
      <c r="K43" s="41"/>
      <c r="L43" s="41"/>
      <c r="M43" s="41"/>
      <c r="N43" s="41"/>
      <c r="O43" s="41"/>
      <c r="P43" s="41"/>
      <c r="Q43" s="14">
        <f t="shared" si="0"/>
        <v>0</v>
      </c>
    </row>
    <row r="44" spans="2:17">
      <c r="B44" s="42">
        <f t="shared" si="1"/>
        <v>36</v>
      </c>
      <c r="C44" s="42"/>
      <c r="D44" s="47"/>
      <c r="E44" s="48"/>
      <c r="F44" s="48"/>
      <c r="G44" s="48"/>
      <c r="H44" s="48"/>
      <c r="I44" s="49"/>
      <c r="J44" s="41"/>
      <c r="K44" s="41"/>
      <c r="L44" s="41"/>
      <c r="M44" s="41"/>
      <c r="N44" s="41"/>
      <c r="O44" s="41"/>
      <c r="P44" s="41"/>
      <c r="Q44" s="14">
        <f t="shared" si="0"/>
        <v>0</v>
      </c>
    </row>
    <row r="45" spans="2:17">
      <c r="B45" s="42">
        <f t="shared" si="1"/>
        <v>37</v>
      </c>
      <c r="C45" s="9"/>
      <c r="D45" s="47"/>
      <c r="E45" s="48"/>
      <c r="F45" s="48"/>
      <c r="G45" s="48"/>
      <c r="H45" s="48"/>
      <c r="I45" s="49"/>
      <c r="J45" s="41"/>
      <c r="K45" s="41"/>
      <c r="L45" s="41"/>
      <c r="M45" s="41"/>
      <c r="N45" s="41"/>
      <c r="O45" s="41"/>
      <c r="P45" s="41"/>
      <c r="Q45" s="14">
        <f t="shared" si="0"/>
        <v>0</v>
      </c>
    </row>
    <row r="46" spans="2:17">
      <c r="B46" s="42">
        <f t="shared" si="1"/>
        <v>38</v>
      </c>
      <c r="C46" s="9"/>
      <c r="D46" s="47"/>
      <c r="E46" s="48"/>
      <c r="F46" s="48"/>
      <c r="G46" s="48"/>
      <c r="H46" s="48"/>
      <c r="I46" s="49"/>
      <c r="J46" s="41"/>
      <c r="K46" s="41"/>
      <c r="L46" s="41"/>
      <c r="M46" s="41"/>
      <c r="N46" s="41"/>
      <c r="O46" s="41"/>
      <c r="P46" s="41"/>
      <c r="Q46" s="14">
        <f t="shared" si="0"/>
        <v>0</v>
      </c>
    </row>
    <row r="47" spans="2:17">
      <c r="B47" s="42">
        <f t="shared" si="1"/>
        <v>39</v>
      </c>
      <c r="C47" s="9"/>
      <c r="D47" s="47"/>
      <c r="E47" s="48"/>
      <c r="F47" s="48"/>
      <c r="G47" s="48"/>
      <c r="H47" s="48"/>
      <c r="I47" s="49"/>
      <c r="J47" s="41"/>
      <c r="K47" s="41"/>
      <c r="L47" s="41"/>
      <c r="M47" s="41"/>
      <c r="N47" s="41"/>
      <c r="O47" s="41"/>
      <c r="P47" s="41"/>
      <c r="Q47" s="14">
        <f t="shared" si="0"/>
        <v>0</v>
      </c>
    </row>
    <row r="48" spans="2:17">
      <c r="B48" s="42">
        <f t="shared" si="1"/>
        <v>40</v>
      </c>
      <c r="C48" s="9"/>
      <c r="D48" s="47"/>
      <c r="E48" s="48"/>
      <c r="F48" s="48"/>
      <c r="G48" s="48"/>
      <c r="H48" s="48"/>
      <c r="I48" s="49"/>
      <c r="J48" s="41"/>
      <c r="K48" s="41"/>
      <c r="L48" s="41"/>
      <c r="M48" s="41"/>
      <c r="N48" s="41"/>
      <c r="O48" s="41"/>
      <c r="P48" s="41"/>
      <c r="Q48" s="14">
        <f t="shared" si="0"/>
        <v>0</v>
      </c>
    </row>
    <row r="49" spans="2:17">
      <c r="B49" s="42">
        <f t="shared" si="1"/>
        <v>41</v>
      </c>
      <c r="C49" s="9"/>
      <c r="D49" s="47"/>
      <c r="E49" s="48"/>
      <c r="F49" s="48"/>
      <c r="G49" s="48"/>
      <c r="H49" s="48"/>
      <c r="I49" s="49"/>
      <c r="J49" s="41"/>
      <c r="K49" s="41"/>
      <c r="L49" s="41"/>
      <c r="M49" s="41"/>
      <c r="N49" s="41"/>
      <c r="O49" s="41"/>
      <c r="P49" s="41"/>
      <c r="Q49" s="14">
        <f t="shared" ref="Q49:Q53" si="2">SUM(J49:P49)/7</f>
        <v>0</v>
      </c>
    </row>
    <row r="50" spans="2:17">
      <c r="B50" s="42">
        <f t="shared" si="1"/>
        <v>42</v>
      </c>
      <c r="C50" s="9"/>
      <c r="D50" s="47"/>
      <c r="E50" s="48"/>
      <c r="F50" s="48"/>
      <c r="G50" s="48"/>
      <c r="H50" s="48"/>
      <c r="I50" s="49"/>
      <c r="J50" s="41"/>
      <c r="K50" s="41"/>
      <c r="L50" s="41"/>
      <c r="M50" s="41"/>
      <c r="N50" s="41"/>
      <c r="O50" s="41"/>
      <c r="P50" s="41"/>
      <c r="Q50" s="14">
        <f t="shared" si="2"/>
        <v>0</v>
      </c>
    </row>
    <row r="51" spans="2:17">
      <c r="B51" s="42">
        <f t="shared" si="1"/>
        <v>43</v>
      </c>
      <c r="C51" s="9"/>
      <c r="D51" s="47"/>
      <c r="E51" s="48"/>
      <c r="F51" s="48"/>
      <c r="G51" s="48"/>
      <c r="H51" s="48"/>
      <c r="I51" s="49"/>
      <c r="J51" s="41"/>
      <c r="K51" s="41"/>
      <c r="L51" s="41"/>
      <c r="M51" s="41"/>
      <c r="N51" s="41"/>
      <c r="O51" s="41"/>
      <c r="P51" s="41"/>
      <c r="Q51" s="14">
        <f t="shared" si="2"/>
        <v>0</v>
      </c>
    </row>
    <row r="52" spans="2:17">
      <c r="B52" s="42">
        <f t="shared" si="1"/>
        <v>44</v>
      </c>
      <c r="C52" s="9"/>
      <c r="D52" s="47"/>
      <c r="E52" s="48"/>
      <c r="F52" s="48"/>
      <c r="G52" s="48"/>
      <c r="H52" s="48"/>
      <c r="I52" s="49"/>
      <c r="J52" s="41"/>
      <c r="K52" s="41"/>
      <c r="L52" s="41"/>
      <c r="M52" s="41"/>
      <c r="N52" s="41"/>
      <c r="O52" s="41"/>
      <c r="P52" s="41"/>
      <c r="Q52" s="14">
        <f t="shared" si="2"/>
        <v>0</v>
      </c>
    </row>
    <row r="53" spans="2:17">
      <c r="B53" s="42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50"/>
      <c r="D54" s="50"/>
      <c r="E54" s="31"/>
      <c r="H54" s="51" t="s">
        <v>19</v>
      </c>
      <c r="I54" s="52"/>
      <c r="J54" s="35">
        <f>COUNTIF(J9:J53,"&gt;=70")</f>
        <v>13</v>
      </c>
      <c r="K54" s="35">
        <f t="shared" ref="K54:P54" si="3">COUNTIF(K9:K53,"&gt;=70")</f>
        <v>13</v>
      </c>
      <c r="L54" s="35">
        <f t="shared" si="3"/>
        <v>13</v>
      </c>
      <c r="M54" s="35">
        <f t="shared" si="3"/>
        <v>13</v>
      </c>
      <c r="N54" s="35">
        <f t="shared" si="3"/>
        <v>0</v>
      </c>
      <c r="O54" s="35">
        <f t="shared" si="3"/>
        <v>0</v>
      </c>
      <c r="P54" s="35">
        <f t="shared" si="3"/>
        <v>0</v>
      </c>
      <c r="Q54" s="27">
        <f t="shared" ref="Q54" si="4">COUNTIF(Q9:Q48,"&gt;=70")</f>
        <v>0</v>
      </c>
    </row>
    <row r="55" spans="2:17">
      <c r="C55" s="31"/>
      <c r="D55" s="31"/>
      <c r="E55" s="21"/>
      <c r="H55" s="51" t="s">
        <v>20</v>
      </c>
      <c r="I55" s="52"/>
      <c r="J55" s="36">
        <f>COUNTIF(J9:J53,"&lt;70")</f>
        <v>0</v>
      </c>
      <c r="K55" s="36">
        <f t="shared" ref="K55:Q55" si="5">COUNTIF(K9:K53,"&lt;70")</f>
        <v>0</v>
      </c>
      <c r="L55" s="36">
        <f t="shared" si="5"/>
        <v>0</v>
      </c>
      <c r="M55" s="36">
        <f t="shared" si="5"/>
        <v>0</v>
      </c>
      <c r="N55" s="36">
        <f t="shared" si="5"/>
        <v>13</v>
      </c>
      <c r="O55" s="36">
        <f t="shared" si="5"/>
        <v>13</v>
      </c>
      <c r="P55" s="36">
        <f t="shared" si="5"/>
        <v>13</v>
      </c>
      <c r="Q55" s="36">
        <f t="shared" si="5"/>
        <v>45</v>
      </c>
    </row>
    <row r="56" spans="2:17">
      <c r="C56" s="31"/>
      <c r="D56" s="31"/>
      <c r="E56" s="31"/>
      <c r="H56" s="51" t="s">
        <v>21</v>
      </c>
      <c r="I56" s="52"/>
      <c r="J56" s="36">
        <f>COUNT(J9:J53)</f>
        <v>13</v>
      </c>
      <c r="K56" s="36">
        <f t="shared" ref="K56:Q56" si="6">COUNT(K9:K53)</f>
        <v>13</v>
      </c>
      <c r="L56" s="36">
        <f t="shared" si="6"/>
        <v>13</v>
      </c>
      <c r="M56" s="36">
        <f t="shared" si="6"/>
        <v>13</v>
      </c>
      <c r="N56" s="36">
        <f t="shared" si="6"/>
        <v>13</v>
      </c>
      <c r="O56" s="36">
        <f t="shared" si="6"/>
        <v>13</v>
      </c>
      <c r="P56" s="36">
        <f t="shared" si="6"/>
        <v>13</v>
      </c>
      <c r="Q56" s="36">
        <f t="shared" si="6"/>
        <v>45</v>
      </c>
    </row>
    <row r="57" spans="2:17">
      <c r="C57" s="31"/>
      <c r="D57" s="31"/>
      <c r="E57" s="31"/>
      <c r="F57" s="12"/>
      <c r="H57" s="53" t="s">
        <v>16</v>
      </c>
      <c r="I57" s="54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1"/>
      <c r="D58" s="31"/>
      <c r="E58" s="31"/>
      <c r="F58" s="12"/>
      <c r="H58" s="53" t="s">
        <v>17</v>
      </c>
      <c r="I58" s="54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1"/>
      <c r="D59" s="31"/>
      <c r="E59" s="21"/>
      <c r="F59" s="12"/>
    </row>
    <row r="60" spans="2:17">
      <c r="C60" s="31"/>
      <c r="D60" s="31"/>
      <c r="E60" s="21"/>
      <c r="F60" s="12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zoomScale="60" zoomScaleNormal="60" workbookViewId="0">
      <selection activeCell="S8" sqref="S8"/>
    </sheetView>
  </sheetViews>
  <sheetFormatPr baseColWidth="10" defaultRowHeight="15"/>
  <cols>
    <col min="4" max="4" width="10.7109375" customWidth="1"/>
    <col min="7" max="7" width="6.85546875" customWidth="1"/>
    <col min="8" max="8" width="5.85546875" customWidth="1"/>
    <col min="14" max="14" width="15.5703125" customWidth="1"/>
  </cols>
  <sheetData>
    <row r="1" spans="2:17" ht="15.75">
      <c r="B1" s="71" t="s">
        <v>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"/>
    </row>
    <row r="2" spans="2:17">
      <c r="C2" s="59" t="s"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/>
    </row>
    <row r="3" spans="2:17">
      <c r="C3" t="s">
        <v>0</v>
      </c>
      <c r="D3" s="63" t="s">
        <v>63</v>
      </c>
      <c r="E3" s="63"/>
      <c r="F3" s="63"/>
      <c r="G3" s="63"/>
      <c r="I3" t="s">
        <v>1</v>
      </c>
      <c r="J3" s="64" t="s">
        <v>64</v>
      </c>
      <c r="K3" s="64"/>
      <c r="M3" t="s">
        <v>2</v>
      </c>
      <c r="N3" s="65">
        <v>45100</v>
      </c>
      <c r="O3" s="65"/>
    </row>
    <row r="4" spans="2:17">
      <c r="D4" s="6"/>
      <c r="E4" s="6"/>
      <c r="F4" s="6"/>
      <c r="G4" s="6"/>
    </row>
    <row r="5" spans="2:17">
      <c r="C5" t="s">
        <v>3</v>
      </c>
      <c r="D5" s="64" t="s">
        <v>26</v>
      </c>
      <c r="E5" s="64"/>
      <c r="F5" s="64"/>
      <c r="G5" s="64"/>
      <c r="I5" s="57" t="s">
        <v>22</v>
      </c>
      <c r="J5" s="57"/>
      <c r="K5" s="58" t="s">
        <v>27</v>
      </c>
      <c r="L5" s="58"/>
      <c r="M5" s="58"/>
      <c r="N5" s="58"/>
      <c r="O5" s="58"/>
      <c r="P5" s="58"/>
    </row>
    <row r="7" spans="2:17">
      <c r="B7" s="3" t="s">
        <v>4</v>
      </c>
      <c r="C7" s="3" t="s">
        <v>6</v>
      </c>
      <c r="D7" s="79" t="s">
        <v>5</v>
      </c>
      <c r="E7" s="80"/>
      <c r="F7" s="80"/>
      <c r="G7" s="80"/>
      <c r="H7" s="80"/>
      <c r="I7" s="81"/>
      <c r="J7" s="66" t="s">
        <v>7</v>
      </c>
      <c r="K7" s="66" t="s">
        <v>10</v>
      </c>
      <c r="L7" s="66" t="s">
        <v>11</v>
      </c>
      <c r="M7" s="66" t="s">
        <v>12</v>
      </c>
      <c r="N7" s="66" t="s">
        <v>13</v>
      </c>
      <c r="O7" s="66" t="s">
        <v>14</v>
      </c>
      <c r="P7" s="66" t="s">
        <v>15</v>
      </c>
      <c r="Q7" s="13" t="s">
        <v>23</v>
      </c>
    </row>
    <row r="8" spans="2:17">
      <c r="B8" s="67">
        <v>1</v>
      </c>
      <c r="C8" s="67" t="s">
        <v>66</v>
      </c>
      <c r="D8" s="82" t="s">
        <v>65</v>
      </c>
      <c r="E8" s="83"/>
      <c r="F8" s="83"/>
      <c r="G8" s="83"/>
      <c r="H8" s="83"/>
      <c r="I8" s="84"/>
      <c r="J8" s="66">
        <v>80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14">
        <f>SUM(J8:P8)/7</f>
        <v>11.428571428571429</v>
      </c>
    </row>
    <row r="9" spans="2:17">
      <c r="B9" s="67">
        <f>B8+1</f>
        <v>2</v>
      </c>
      <c r="C9" s="67"/>
      <c r="D9" s="82"/>
      <c r="E9" s="83"/>
      <c r="F9" s="83"/>
      <c r="G9" s="83"/>
      <c r="H9" s="83"/>
      <c r="I9" s="84"/>
      <c r="J9" s="66"/>
      <c r="K9" s="66"/>
      <c r="L9" s="86"/>
      <c r="M9" s="66"/>
      <c r="N9" s="86"/>
      <c r="O9" s="86"/>
      <c r="P9" s="86"/>
      <c r="Q9" s="14">
        <f t="shared" ref="Q9:Q47" si="0">SUM(J9:P9)/7</f>
        <v>0</v>
      </c>
    </row>
    <row r="10" spans="2:17">
      <c r="B10" s="67">
        <f t="shared" ref="B10:B52" si="1">B9+1</f>
        <v>3</v>
      </c>
      <c r="C10" s="67"/>
      <c r="D10" s="82"/>
      <c r="E10" s="83"/>
      <c r="F10" s="83"/>
      <c r="G10" s="83"/>
      <c r="H10" s="83"/>
      <c r="I10" s="84"/>
      <c r="J10" s="66"/>
      <c r="K10" s="66"/>
      <c r="L10" s="86"/>
      <c r="M10" s="66"/>
      <c r="N10" s="86"/>
      <c r="O10" s="86"/>
      <c r="P10" s="86"/>
      <c r="Q10" s="14">
        <f t="shared" si="0"/>
        <v>0</v>
      </c>
    </row>
    <row r="11" spans="2:17">
      <c r="B11" s="67">
        <f t="shared" si="1"/>
        <v>4</v>
      </c>
      <c r="C11" s="67"/>
      <c r="D11" s="82"/>
      <c r="E11" s="83"/>
      <c r="F11" s="83"/>
      <c r="G11" s="83"/>
      <c r="H11" s="83"/>
      <c r="I11" s="84"/>
      <c r="J11" s="66"/>
      <c r="K11" s="66"/>
      <c r="L11" s="86"/>
      <c r="M11" s="66"/>
      <c r="N11" s="86"/>
      <c r="O11" s="86"/>
      <c r="P11" s="86"/>
      <c r="Q11" s="14">
        <f t="shared" si="0"/>
        <v>0</v>
      </c>
    </row>
    <row r="12" spans="2:17">
      <c r="B12" s="67">
        <f t="shared" si="1"/>
        <v>5</v>
      </c>
      <c r="C12" s="67"/>
      <c r="D12" s="82"/>
      <c r="E12" s="83"/>
      <c r="F12" s="83"/>
      <c r="G12" s="83"/>
      <c r="H12" s="83"/>
      <c r="I12" s="84"/>
      <c r="J12" s="66"/>
      <c r="K12" s="66"/>
      <c r="L12" s="86"/>
      <c r="M12" s="66"/>
      <c r="N12" s="86"/>
      <c r="O12" s="86"/>
      <c r="P12" s="86"/>
      <c r="Q12" s="14">
        <f t="shared" si="0"/>
        <v>0</v>
      </c>
    </row>
    <row r="13" spans="2:17">
      <c r="B13" s="67">
        <f t="shared" si="1"/>
        <v>6</v>
      </c>
      <c r="C13" s="67"/>
      <c r="D13" s="82"/>
      <c r="E13" s="83"/>
      <c r="F13" s="83"/>
      <c r="G13" s="83"/>
      <c r="H13" s="83"/>
      <c r="I13" s="84"/>
      <c r="J13" s="66"/>
      <c r="K13" s="66"/>
      <c r="L13" s="86"/>
      <c r="M13" s="66"/>
      <c r="N13" s="86"/>
      <c r="O13" s="86"/>
      <c r="P13" s="86"/>
      <c r="Q13" s="14">
        <f t="shared" si="0"/>
        <v>0</v>
      </c>
    </row>
    <row r="14" spans="2:17">
      <c r="B14" s="67">
        <f t="shared" si="1"/>
        <v>7</v>
      </c>
      <c r="C14" s="67"/>
      <c r="D14" s="82"/>
      <c r="E14" s="83"/>
      <c r="F14" s="83"/>
      <c r="G14" s="83"/>
      <c r="H14" s="83"/>
      <c r="I14" s="84"/>
      <c r="J14" s="66"/>
      <c r="K14" s="66"/>
      <c r="L14" s="86"/>
      <c r="M14" s="66"/>
      <c r="N14" s="86"/>
      <c r="O14" s="86"/>
      <c r="P14" s="86"/>
      <c r="Q14" s="14">
        <f t="shared" si="0"/>
        <v>0</v>
      </c>
    </row>
    <row r="15" spans="2:17">
      <c r="B15" s="67">
        <f t="shared" si="1"/>
        <v>8</v>
      </c>
      <c r="C15" s="67"/>
      <c r="D15" s="82"/>
      <c r="E15" s="83"/>
      <c r="F15" s="83"/>
      <c r="G15" s="83"/>
      <c r="H15" s="83"/>
      <c r="I15" s="84"/>
      <c r="J15" s="66"/>
      <c r="K15" s="66"/>
      <c r="L15" s="86"/>
      <c r="M15" s="66"/>
      <c r="N15" s="86"/>
      <c r="O15" s="86"/>
      <c r="P15" s="86"/>
      <c r="Q15" s="14">
        <f t="shared" si="0"/>
        <v>0</v>
      </c>
    </row>
    <row r="16" spans="2:17">
      <c r="B16" s="67">
        <f t="shared" si="1"/>
        <v>9</v>
      </c>
      <c r="C16" s="67"/>
      <c r="D16" s="82"/>
      <c r="E16" s="83"/>
      <c r="F16" s="83"/>
      <c r="G16" s="83"/>
      <c r="H16" s="83"/>
      <c r="I16" s="84"/>
      <c r="J16" s="66"/>
      <c r="K16" s="66"/>
      <c r="L16" s="86"/>
      <c r="M16" s="66"/>
      <c r="N16" s="86"/>
      <c r="O16" s="86"/>
      <c r="P16" s="86"/>
      <c r="Q16" s="14">
        <f t="shared" si="0"/>
        <v>0</v>
      </c>
    </row>
    <row r="17" spans="2:17">
      <c r="B17" s="67">
        <f t="shared" si="1"/>
        <v>10</v>
      </c>
      <c r="C17" s="67"/>
      <c r="D17" s="82"/>
      <c r="E17" s="83"/>
      <c r="F17" s="83"/>
      <c r="G17" s="83"/>
      <c r="H17" s="83"/>
      <c r="I17" s="84"/>
      <c r="J17" s="66"/>
      <c r="K17" s="66"/>
      <c r="L17" s="86"/>
      <c r="M17" s="66"/>
      <c r="N17" s="86"/>
      <c r="O17" s="86"/>
      <c r="P17" s="86"/>
      <c r="Q17" s="14">
        <f t="shared" si="0"/>
        <v>0</v>
      </c>
    </row>
    <row r="18" spans="2:17">
      <c r="B18" s="67">
        <f t="shared" si="1"/>
        <v>11</v>
      </c>
      <c r="C18" s="67"/>
      <c r="D18" s="82"/>
      <c r="E18" s="83"/>
      <c r="F18" s="83"/>
      <c r="G18" s="83"/>
      <c r="H18" s="83"/>
      <c r="I18" s="84"/>
      <c r="J18" s="66"/>
      <c r="K18" s="66"/>
      <c r="L18" s="86"/>
      <c r="M18" s="66"/>
      <c r="N18" s="86"/>
      <c r="O18" s="86"/>
      <c r="P18" s="86"/>
      <c r="Q18" s="14">
        <f t="shared" si="0"/>
        <v>0</v>
      </c>
    </row>
    <row r="19" spans="2:17">
      <c r="B19" s="67">
        <f t="shared" si="1"/>
        <v>12</v>
      </c>
      <c r="C19" s="67"/>
      <c r="D19" s="82"/>
      <c r="E19" s="83"/>
      <c r="F19" s="83"/>
      <c r="G19" s="83"/>
      <c r="H19" s="83"/>
      <c r="I19" s="84"/>
      <c r="J19" s="66"/>
      <c r="K19" s="66"/>
      <c r="L19" s="86"/>
      <c r="M19" s="66"/>
      <c r="N19" s="86"/>
      <c r="O19" s="86"/>
      <c r="P19" s="86"/>
      <c r="Q19" s="14">
        <f t="shared" si="0"/>
        <v>0</v>
      </c>
    </row>
    <row r="20" spans="2:17">
      <c r="B20" s="67">
        <f t="shared" si="1"/>
        <v>13</v>
      </c>
      <c r="C20" s="67"/>
      <c r="D20" s="82"/>
      <c r="E20" s="83"/>
      <c r="F20" s="83"/>
      <c r="G20" s="83"/>
      <c r="H20" s="83"/>
      <c r="I20" s="84"/>
      <c r="J20" s="66"/>
      <c r="K20" s="66"/>
      <c r="L20" s="86"/>
      <c r="M20" s="66"/>
      <c r="N20" s="86"/>
      <c r="O20" s="86"/>
      <c r="P20" s="86"/>
      <c r="Q20" s="14">
        <f t="shared" si="0"/>
        <v>0</v>
      </c>
    </row>
    <row r="21" spans="2:17">
      <c r="B21" s="67">
        <f t="shared" si="1"/>
        <v>14</v>
      </c>
      <c r="C21" s="67"/>
      <c r="D21" s="68"/>
      <c r="E21" s="69"/>
      <c r="F21" s="69"/>
      <c r="G21" s="69"/>
      <c r="H21" s="69"/>
      <c r="I21" s="70"/>
      <c r="J21" s="66"/>
      <c r="K21" s="66"/>
      <c r="L21" s="66"/>
      <c r="M21" s="66"/>
      <c r="N21" s="66"/>
      <c r="O21" s="66"/>
      <c r="P21" s="66"/>
      <c r="Q21" s="14">
        <f t="shared" si="0"/>
        <v>0</v>
      </c>
    </row>
    <row r="22" spans="2:17">
      <c r="B22" s="67">
        <f t="shared" si="1"/>
        <v>15</v>
      </c>
      <c r="C22" s="67"/>
      <c r="D22" s="68"/>
      <c r="E22" s="69"/>
      <c r="F22" s="69"/>
      <c r="G22" s="69"/>
      <c r="H22" s="69"/>
      <c r="I22" s="70"/>
      <c r="J22" s="66"/>
      <c r="K22" s="66"/>
      <c r="L22" s="66"/>
      <c r="M22" s="66"/>
      <c r="N22" s="66"/>
      <c r="O22" s="66"/>
      <c r="P22" s="66"/>
      <c r="Q22" s="14">
        <f t="shared" si="0"/>
        <v>0</v>
      </c>
    </row>
    <row r="23" spans="2:17">
      <c r="B23" s="67">
        <f t="shared" si="1"/>
        <v>16</v>
      </c>
      <c r="C23" s="67"/>
      <c r="D23" s="68"/>
      <c r="E23" s="69"/>
      <c r="F23" s="69"/>
      <c r="G23" s="69"/>
      <c r="H23" s="69"/>
      <c r="I23" s="70"/>
      <c r="J23" s="66"/>
      <c r="K23" s="66"/>
      <c r="L23" s="66"/>
      <c r="M23" s="66"/>
      <c r="N23" s="66"/>
      <c r="O23" s="66"/>
      <c r="P23" s="66"/>
      <c r="Q23" s="14">
        <f t="shared" si="0"/>
        <v>0</v>
      </c>
    </row>
    <row r="24" spans="2:17">
      <c r="B24" s="67">
        <f t="shared" si="1"/>
        <v>17</v>
      </c>
      <c r="C24" s="67"/>
      <c r="D24" s="68"/>
      <c r="E24" s="69"/>
      <c r="F24" s="69"/>
      <c r="G24" s="69"/>
      <c r="H24" s="69"/>
      <c r="I24" s="70"/>
      <c r="J24" s="66"/>
      <c r="K24" s="66"/>
      <c r="L24" s="66"/>
      <c r="M24" s="66"/>
      <c r="N24" s="66"/>
      <c r="O24" s="66"/>
      <c r="P24" s="66"/>
      <c r="Q24" s="14">
        <f t="shared" si="0"/>
        <v>0</v>
      </c>
    </row>
    <row r="25" spans="2:17">
      <c r="B25" s="67">
        <f t="shared" si="1"/>
        <v>18</v>
      </c>
      <c r="C25" s="67"/>
      <c r="D25" s="68"/>
      <c r="E25" s="69"/>
      <c r="F25" s="69"/>
      <c r="G25" s="69"/>
      <c r="H25" s="69"/>
      <c r="I25" s="70"/>
      <c r="J25" s="66"/>
      <c r="K25" s="66"/>
      <c r="L25" s="66"/>
      <c r="M25" s="66"/>
      <c r="N25" s="66"/>
      <c r="O25" s="66"/>
      <c r="P25" s="66"/>
      <c r="Q25" s="14">
        <f t="shared" si="0"/>
        <v>0</v>
      </c>
    </row>
    <row r="26" spans="2:17">
      <c r="B26" s="67">
        <f t="shared" si="1"/>
        <v>19</v>
      </c>
      <c r="C26" s="67"/>
      <c r="D26" s="68"/>
      <c r="E26" s="69"/>
      <c r="F26" s="69"/>
      <c r="G26" s="69"/>
      <c r="H26" s="69"/>
      <c r="I26" s="70"/>
      <c r="J26" s="66"/>
      <c r="K26" s="66"/>
      <c r="L26" s="66"/>
      <c r="M26" s="66"/>
      <c r="N26" s="66"/>
      <c r="O26" s="66"/>
      <c r="P26" s="66"/>
      <c r="Q26" s="14">
        <f t="shared" si="0"/>
        <v>0</v>
      </c>
    </row>
    <row r="27" spans="2:17">
      <c r="B27" s="67">
        <f t="shared" si="1"/>
        <v>20</v>
      </c>
      <c r="C27" s="67"/>
      <c r="D27" s="68"/>
      <c r="E27" s="69"/>
      <c r="F27" s="69"/>
      <c r="G27" s="69"/>
      <c r="H27" s="69"/>
      <c r="I27" s="70"/>
      <c r="J27" s="66"/>
      <c r="K27" s="66"/>
      <c r="L27" s="66"/>
      <c r="M27" s="66"/>
      <c r="N27" s="66"/>
      <c r="O27" s="66"/>
      <c r="P27" s="66"/>
      <c r="Q27" s="14">
        <f t="shared" si="0"/>
        <v>0</v>
      </c>
    </row>
    <row r="28" spans="2:17">
      <c r="B28" s="67">
        <f t="shared" si="1"/>
        <v>21</v>
      </c>
      <c r="C28" s="67"/>
      <c r="D28" s="68"/>
      <c r="E28" s="69"/>
      <c r="F28" s="69"/>
      <c r="G28" s="69"/>
      <c r="H28" s="69"/>
      <c r="I28" s="70"/>
      <c r="J28" s="66"/>
      <c r="K28" s="66"/>
      <c r="L28" s="66"/>
      <c r="M28" s="66"/>
      <c r="N28" s="66"/>
      <c r="O28" s="66"/>
      <c r="P28" s="66"/>
      <c r="Q28" s="14">
        <f t="shared" si="0"/>
        <v>0</v>
      </c>
    </row>
    <row r="29" spans="2:17">
      <c r="B29" s="67">
        <f t="shared" si="1"/>
        <v>22</v>
      </c>
      <c r="C29" s="67"/>
      <c r="D29" s="68"/>
      <c r="E29" s="69"/>
      <c r="F29" s="69"/>
      <c r="G29" s="69"/>
      <c r="H29" s="69"/>
      <c r="I29" s="70"/>
      <c r="J29" s="66"/>
      <c r="K29" s="66"/>
      <c r="L29" s="66"/>
      <c r="M29" s="66"/>
      <c r="N29" s="66"/>
      <c r="O29" s="66"/>
      <c r="P29" s="66"/>
      <c r="Q29" s="14">
        <f t="shared" si="0"/>
        <v>0</v>
      </c>
    </row>
    <row r="30" spans="2:17">
      <c r="B30" s="67">
        <f t="shared" si="1"/>
        <v>23</v>
      </c>
      <c r="C30" s="67"/>
      <c r="D30" s="68"/>
      <c r="E30" s="69"/>
      <c r="F30" s="69"/>
      <c r="G30" s="69"/>
      <c r="H30" s="69"/>
      <c r="I30" s="70"/>
      <c r="J30" s="66"/>
      <c r="K30" s="66"/>
      <c r="L30" s="66"/>
      <c r="M30" s="66"/>
      <c r="N30" s="66"/>
      <c r="O30" s="66"/>
      <c r="P30" s="66"/>
      <c r="Q30" s="14">
        <f t="shared" si="0"/>
        <v>0</v>
      </c>
    </row>
    <row r="31" spans="2:17">
      <c r="B31" s="67">
        <f t="shared" si="1"/>
        <v>24</v>
      </c>
      <c r="C31" s="67"/>
      <c r="D31" s="68"/>
      <c r="E31" s="69"/>
      <c r="F31" s="69"/>
      <c r="G31" s="69"/>
      <c r="H31" s="69"/>
      <c r="I31" s="70"/>
      <c r="J31" s="66"/>
      <c r="K31" s="66"/>
      <c r="L31" s="66"/>
      <c r="M31" s="66"/>
      <c r="N31" s="66"/>
      <c r="O31" s="66"/>
      <c r="P31" s="66"/>
      <c r="Q31" s="14">
        <f t="shared" si="0"/>
        <v>0</v>
      </c>
    </row>
    <row r="32" spans="2:17">
      <c r="B32" s="67">
        <f t="shared" si="1"/>
        <v>25</v>
      </c>
      <c r="C32" s="67"/>
      <c r="D32" s="68"/>
      <c r="E32" s="69"/>
      <c r="F32" s="69"/>
      <c r="G32" s="69"/>
      <c r="H32" s="69"/>
      <c r="I32" s="70"/>
      <c r="J32" s="66"/>
      <c r="K32" s="66"/>
      <c r="L32" s="66"/>
      <c r="M32" s="66"/>
      <c r="N32" s="66"/>
      <c r="O32" s="66"/>
      <c r="P32" s="66"/>
      <c r="Q32" s="14">
        <f t="shared" si="0"/>
        <v>0</v>
      </c>
    </row>
    <row r="33" spans="2:17">
      <c r="B33" s="67">
        <f t="shared" si="1"/>
        <v>26</v>
      </c>
      <c r="C33" s="67"/>
      <c r="D33" s="68"/>
      <c r="E33" s="69"/>
      <c r="F33" s="69"/>
      <c r="G33" s="69"/>
      <c r="H33" s="69"/>
      <c r="I33" s="70"/>
      <c r="J33" s="66"/>
      <c r="K33" s="66"/>
      <c r="L33" s="66"/>
      <c r="M33" s="66"/>
      <c r="N33" s="66"/>
      <c r="O33" s="66"/>
      <c r="P33" s="66"/>
      <c r="Q33" s="14">
        <f t="shared" si="0"/>
        <v>0</v>
      </c>
    </row>
    <row r="34" spans="2:17">
      <c r="B34" s="67">
        <f t="shared" si="1"/>
        <v>27</v>
      </c>
      <c r="C34" s="67"/>
      <c r="D34" s="68"/>
      <c r="E34" s="69"/>
      <c r="F34" s="69"/>
      <c r="G34" s="69"/>
      <c r="H34" s="69"/>
      <c r="I34" s="70"/>
      <c r="J34" s="66"/>
      <c r="K34" s="66"/>
      <c r="L34" s="66"/>
      <c r="M34" s="66"/>
      <c r="N34" s="66"/>
      <c r="O34" s="66"/>
      <c r="P34" s="66"/>
      <c r="Q34" s="14">
        <f t="shared" si="0"/>
        <v>0</v>
      </c>
    </row>
    <row r="35" spans="2:17">
      <c r="B35" s="67">
        <f t="shared" si="1"/>
        <v>28</v>
      </c>
      <c r="C35" s="67"/>
      <c r="D35" s="68"/>
      <c r="E35" s="69"/>
      <c r="F35" s="69"/>
      <c r="G35" s="69"/>
      <c r="H35" s="69"/>
      <c r="I35" s="70"/>
      <c r="J35" s="66"/>
      <c r="K35" s="66"/>
      <c r="L35" s="66"/>
      <c r="M35" s="66"/>
      <c r="N35" s="66"/>
      <c r="O35" s="66"/>
      <c r="P35" s="66"/>
      <c r="Q35" s="14">
        <f t="shared" si="0"/>
        <v>0</v>
      </c>
    </row>
    <row r="36" spans="2:17">
      <c r="B36" s="67">
        <f t="shared" si="1"/>
        <v>29</v>
      </c>
      <c r="C36" s="67"/>
      <c r="D36" s="68"/>
      <c r="E36" s="69"/>
      <c r="F36" s="69"/>
      <c r="G36" s="69"/>
      <c r="H36" s="69"/>
      <c r="I36" s="70"/>
      <c r="J36" s="66"/>
      <c r="K36" s="66"/>
      <c r="L36" s="66"/>
      <c r="M36" s="66"/>
      <c r="N36" s="66"/>
      <c r="O36" s="66"/>
      <c r="P36" s="66"/>
      <c r="Q36" s="14">
        <f t="shared" si="0"/>
        <v>0</v>
      </c>
    </row>
    <row r="37" spans="2:17">
      <c r="B37" s="67">
        <f t="shared" si="1"/>
        <v>30</v>
      </c>
      <c r="C37" s="67"/>
      <c r="D37" s="68"/>
      <c r="E37" s="69"/>
      <c r="F37" s="69"/>
      <c r="G37" s="69"/>
      <c r="H37" s="69"/>
      <c r="I37" s="70"/>
      <c r="J37" s="66"/>
      <c r="K37" s="66"/>
      <c r="L37" s="66"/>
      <c r="M37" s="66"/>
      <c r="N37" s="66"/>
      <c r="O37" s="66"/>
      <c r="P37" s="66"/>
      <c r="Q37" s="14">
        <f t="shared" si="0"/>
        <v>0</v>
      </c>
    </row>
    <row r="38" spans="2:17">
      <c r="B38" s="67">
        <f t="shared" si="1"/>
        <v>31</v>
      </c>
      <c r="C38" s="67"/>
      <c r="D38" s="68"/>
      <c r="E38" s="69"/>
      <c r="F38" s="69"/>
      <c r="G38" s="69"/>
      <c r="H38" s="69"/>
      <c r="I38" s="70"/>
      <c r="J38" s="66"/>
      <c r="K38" s="66"/>
      <c r="L38" s="66"/>
      <c r="M38" s="66"/>
      <c r="N38" s="66"/>
      <c r="O38" s="66"/>
      <c r="P38" s="66"/>
      <c r="Q38" s="14">
        <f t="shared" si="0"/>
        <v>0</v>
      </c>
    </row>
    <row r="39" spans="2:17">
      <c r="B39" s="67">
        <f t="shared" si="1"/>
        <v>32</v>
      </c>
      <c r="C39" s="67"/>
      <c r="D39" s="68"/>
      <c r="E39" s="69"/>
      <c r="F39" s="69"/>
      <c r="G39" s="69"/>
      <c r="H39" s="69"/>
      <c r="I39" s="70"/>
      <c r="J39" s="66"/>
      <c r="K39" s="66"/>
      <c r="L39" s="66"/>
      <c r="M39" s="66"/>
      <c r="N39" s="66"/>
      <c r="O39" s="66"/>
      <c r="P39" s="66"/>
      <c r="Q39" s="14">
        <f t="shared" si="0"/>
        <v>0</v>
      </c>
    </row>
    <row r="40" spans="2:17">
      <c r="B40" s="67">
        <f t="shared" si="1"/>
        <v>33</v>
      </c>
      <c r="C40" s="67"/>
      <c r="D40" s="68"/>
      <c r="E40" s="69"/>
      <c r="F40" s="69"/>
      <c r="G40" s="69"/>
      <c r="H40" s="69"/>
      <c r="I40" s="70"/>
      <c r="J40" s="66"/>
      <c r="K40" s="66"/>
      <c r="L40" s="66"/>
      <c r="M40" s="66"/>
      <c r="N40" s="66"/>
      <c r="O40" s="66"/>
      <c r="P40" s="66"/>
      <c r="Q40" s="14">
        <f t="shared" si="0"/>
        <v>0</v>
      </c>
    </row>
    <row r="41" spans="2:17">
      <c r="B41" s="67">
        <f t="shared" si="1"/>
        <v>34</v>
      </c>
      <c r="C41" s="67"/>
      <c r="D41" s="68"/>
      <c r="E41" s="69"/>
      <c r="F41" s="69"/>
      <c r="G41" s="69"/>
      <c r="H41" s="69"/>
      <c r="I41" s="70"/>
      <c r="J41" s="66"/>
      <c r="K41" s="66"/>
      <c r="L41" s="66"/>
      <c r="M41" s="66"/>
      <c r="N41" s="66"/>
      <c r="O41" s="66"/>
      <c r="P41" s="66"/>
      <c r="Q41" s="14">
        <f t="shared" si="0"/>
        <v>0</v>
      </c>
    </row>
    <row r="42" spans="2:17">
      <c r="B42" s="67">
        <f t="shared" si="1"/>
        <v>35</v>
      </c>
      <c r="C42" s="67"/>
      <c r="D42" s="68"/>
      <c r="E42" s="69"/>
      <c r="F42" s="69"/>
      <c r="G42" s="69"/>
      <c r="H42" s="69"/>
      <c r="I42" s="70"/>
      <c r="J42" s="66"/>
      <c r="K42" s="66"/>
      <c r="L42" s="66"/>
      <c r="M42" s="66"/>
      <c r="N42" s="66"/>
      <c r="O42" s="66"/>
      <c r="P42" s="66"/>
      <c r="Q42" s="14">
        <f t="shared" si="0"/>
        <v>0</v>
      </c>
    </row>
    <row r="43" spans="2:17">
      <c r="B43" s="67">
        <f t="shared" si="1"/>
        <v>36</v>
      </c>
      <c r="C43" s="67"/>
      <c r="D43" s="68"/>
      <c r="E43" s="69"/>
      <c r="F43" s="69"/>
      <c r="G43" s="69"/>
      <c r="H43" s="69"/>
      <c r="I43" s="70"/>
      <c r="J43" s="66"/>
      <c r="K43" s="66"/>
      <c r="L43" s="66"/>
      <c r="M43" s="66"/>
      <c r="N43" s="66"/>
      <c r="O43" s="66"/>
      <c r="P43" s="66"/>
      <c r="Q43" s="14">
        <f t="shared" si="0"/>
        <v>0</v>
      </c>
    </row>
    <row r="44" spans="2:17">
      <c r="B44" s="67">
        <f t="shared" si="1"/>
        <v>37</v>
      </c>
      <c r="C44" s="9"/>
      <c r="D44" s="68"/>
      <c r="E44" s="69"/>
      <c r="F44" s="69"/>
      <c r="G44" s="69"/>
      <c r="H44" s="69"/>
      <c r="I44" s="70"/>
      <c r="J44" s="66"/>
      <c r="K44" s="66"/>
      <c r="L44" s="66"/>
      <c r="M44" s="66"/>
      <c r="N44" s="66"/>
      <c r="O44" s="66"/>
      <c r="P44" s="66"/>
      <c r="Q44" s="14">
        <f t="shared" si="0"/>
        <v>0</v>
      </c>
    </row>
    <row r="45" spans="2:17">
      <c r="B45" s="67">
        <f t="shared" si="1"/>
        <v>38</v>
      </c>
      <c r="C45" s="9"/>
      <c r="D45" s="68"/>
      <c r="E45" s="69"/>
      <c r="F45" s="69"/>
      <c r="G45" s="69"/>
      <c r="H45" s="69"/>
      <c r="I45" s="70"/>
      <c r="J45" s="66"/>
      <c r="K45" s="66"/>
      <c r="L45" s="66"/>
      <c r="M45" s="66"/>
      <c r="N45" s="66"/>
      <c r="O45" s="66"/>
      <c r="P45" s="66"/>
      <c r="Q45" s="14">
        <f t="shared" si="0"/>
        <v>0</v>
      </c>
    </row>
    <row r="46" spans="2:17">
      <c r="B46" s="67">
        <f t="shared" si="1"/>
        <v>39</v>
      </c>
      <c r="C46" s="9"/>
      <c r="D46" s="68"/>
      <c r="E46" s="69"/>
      <c r="F46" s="69"/>
      <c r="G46" s="69"/>
      <c r="H46" s="69"/>
      <c r="I46" s="70"/>
      <c r="J46" s="66"/>
      <c r="K46" s="66"/>
      <c r="L46" s="66"/>
      <c r="M46" s="66"/>
      <c r="N46" s="66"/>
      <c r="O46" s="66"/>
      <c r="P46" s="66"/>
      <c r="Q46" s="14">
        <f t="shared" si="0"/>
        <v>0</v>
      </c>
    </row>
    <row r="47" spans="2:17">
      <c r="B47" s="67">
        <f t="shared" si="1"/>
        <v>40</v>
      </c>
      <c r="C47" s="9"/>
      <c r="D47" s="68"/>
      <c r="E47" s="69"/>
      <c r="F47" s="69"/>
      <c r="G47" s="69"/>
      <c r="H47" s="69"/>
      <c r="I47" s="70"/>
      <c r="J47" s="66"/>
      <c r="K47" s="66"/>
      <c r="L47" s="66"/>
      <c r="M47" s="66"/>
      <c r="N47" s="66"/>
      <c r="O47" s="66"/>
      <c r="P47" s="66"/>
      <c r="Q47" s="14">
        <f t="shared" si="0"/>
        <v>0</v>
      </c>
    </row>
    <row r="48" spans="2:17">
      <c r="B48" s="67">
        <f t="shared" si="1"/>
        <v>41</v>
      </c>
      <c r="C48" s="9"/>
      <c r="D48" s="68"/>
      <c r="E48" s="69"/>
      <c r="F48" s="69"/>
      <c r="G48" s="69"/>
      <c r="H48" s="69"/>
      <c r="I48" s="70"/>
      <c r="J48" s="66"/>
      <c r="K48" s="66"/>
      <c r="L48" s="66"/>
      <c r="M48" s="66"/>
      <c r="N48" s="66"/>
      <c r="O48" s="66"/>
      <c r="P48" s="66"/>
      <c r="Q48" s="14">
        <f t="shared" ref="Q48:Q52" si="2">SUM(J48:P48)/7</f>
        <v>0</v>
      </c>
    </row>
    <row r="49" spans="2:17">
      <c r="B49" s="67">
        <f t="shared" si="1"/>
        <v>42</v>
      </c>
      <c r="C49" s="9"/>
      <c r="D49" s="68"/>
      <c r="E49" s="69"/>
      <c r="F49" s="69"/>
      <c r="G49" s="69"/>
      <c r="H49" s="69"/>
      <c r="I49" s="70"/>
      <c r="J49" s="66"/>
      <c r="K49" s="66"/>
      <c r="L49" s="66"/>
      <c r="M49" s="66"/>
      <c r="N49" s="66"/>
      <c r="O49" s="66"/>
      <c r="P49" s="66"/>
      <c r="Q49" s="14">
        <f t="shared" si="2"/>
        <v>0</v>
      </c>
    </row>
    <row r="50" spans="2:17">
      <c r="B50" s="67">
        <f t="shared" si="1"/>
        <v>43</v>
      </c>
      <c r="C50" s="9"/>
      <c r="D50" s="68"/>
      <c r="E50" s="69"/>
      <c r="F50" s="69"/>
      <c r="G50" s="69"/>
      <c r="H50" s="69"/>
      <c r="I50" s="70"/>
      <c r="J50" s="66"/>
      <c r="K50" s="66"/>
      <c r="L50" s="66"/>
      <c r="M50" s="66"/>
      <c r="N50" s="66"/>
      <c r="O50" s="66"/>
      <c r="P50" s="66"/>
      <c r="Q50" s="14">
        <f t="shared" si="2"/>
        <v>0</v>
      </c>
    </row>
    <row r="51" spans="2:17">
      <c r="B51" s="67">
        <f t="shared" si="1"/>
        <v>44</v>
      </c>
      <c r="C51" s="9"/>
      <c r="D51" s="68"/>
      <c r="E51" s="69"/>
      <c r="F51" s="69"/>
      <c r="G51" s="69"/>
      <c r="H51" s="69"/>
      <c r="I51" s="70"/>
      <c r="J51" s="66"/>
      <c r="K51" s="66"/>
      <c r="L51" s="66"/>
      <c r="M51" s="66"/>
      <c r="N51" s="66"/>
      <c r="O51" s="66"/>
      <c r="P51" s="66"/>
      <c r="Q51" s="14">
        <f t="shared" si="2"/>
        <v>0</v>
      </c>
    </row>
    <row r="52" spans="2:17">
      <c r="B52" s="67">
        <f t="shared" si="1"/>
        <v>45</v>
      </c>
      <c r="C52" s="22"/>
      <c r="D52" s="72"/>
      <c r="E52" s="73"/>
      <c r="F52" s="73"/>
      <c r="G52" s="73"/>
      <c r="H52" s="73"/>
      <c r="I52" s="74"/>
      <c r="J52" s="3"/>
      <c r="K52" s="3"/>
      <c r="L52" s="3"/>
      <c r="M52" s="3"/>
      <c r="N52" s="3"/>
      <c r="O52" s="3"/>
      <c r="P52" s="3"/>
      <c r="Q52" s="14">
        <f t="shared" si="2"/>
        <v>0</v>
      </c>
    </row>
    <row r="53" spans="2:17">
      <c r="C53" s="50"/>
      <c r="D53" s="50"/>
      <c r="E53" s="56"/>
      <c r="H53" s="51" t="s">
        <v>19</v>
      </c>
      <c r="I53" s="52"/>
      <c r="J53" s="60">
        <f>COUNTIF(J8:J52,"&gt;=70")</f>
        <v>1</v>
      </c>
      <c r="K53" s="60">
        <f t="shared" ref="K53:P53" si="3">COUNTIF(K8:K52,"&gt;=70")</f>
        <v>0</v>
      </c>
      <c r="L53" s="60">
        <f t="shared" si="3"/>
        <v>0</v>
      </c>
      <c r="M53" s="60">
        <f t="shared" si="3"/>
        <v>0</v>
      </c>
      <c r="N53" s="60">
        <f t="shared" si="3"/>
        <v>0</v>
      </c>
      <c r="O53" s="60">
        <f t="shared" si="3"/>
        <v>0</v>
      </c>
      <c r="P53" s="60">
        <f t="shared" si="3"/>
        <v>0</v>
      </c>
      <c r="Q53" s="27">
        <f t="shared" ref="Q53" si="4">COUNTIF(Q8:Q47,"&gt;=70")</f>
        <v>0</v>
      </c>
    </row>
    <row r="54" spans="2:17">
      <c r="C54" s="56"/>
      <c r="D54" s="56"/>
      <c r="E54" s="21"/>
      <c r="H54" s="51" t="s">
        <v>20</v>
      </c>
      <c r="I54" s="52"/>
      <c r="J54" s="61">
        <f>COUNTIF(J8:J52,"&lt;70")</f>
        <v>0</v>
      </c>
      <c r="K54" s="61">
        <f t="shared" ref="K54:Q54" si="5">COUNTIF(K8:K52,"&lt;70")</f>
        <v>1</v>
      </c>
      <c r="L54" s="61">
        <f t="shared" si="5"/>
        <v>1</v>
      </c>
      <c r="M54" s="61">
        <f t="shared" si="5"/>
        <v>1</v>
      </c>
      <c r="N54" s="61">
        <f t="shared" si="5"/>
        <v>1</v>
      </c>
      <c r="O54" s="61">
        <f t="shared" si="5"/>
        <v>1</v>
      </c>
      <c r="P54" s="61">
        <f t="shared" si="5"/>
        <v>1</v>
      </c>
      <c r="Q54" s="61">
        <f t="shared" si="5"/>
        <v>45</v>
      </c>
    </row>
    <row r="55" spans="2:17">
      <c r="C55" s="56"/>
      <c r="D55" s="56"/>
      <c r="E55" s="56"/>
      <c r="H55" s="51" t="s">
        <v>21</v>
      </c>
      <c r="I55" s="52"/>
      <c r="J55" s="61">
        <f>COUNT(J8:J52)</f>
        <v>1</v>
      </c>
      <c r="K55" s="61">
        <f t="shared" ref="K55:Q55" si="6">COUNT(K8:K52)</f>
        <v>1</v>
      </c>
      <c r="L55" s="61">
        <f t="shared" si="6"/>
        <v>1</v>
      </c>
      <c r="M55" s="61">
        <f t="shared" si="6"/>
        <v>1</v>
      </c>
      <c r="N55" s="61">
        <f t="shared" si="6"/>
        <v>1</v>
      </c>
      <c r="O55" s="61">
        <f t="shared" si="6"/>
        <v>1</v>
      </c>
      <c r="P55" s="61">
        <f t="shared" si="6"/>
        <v>1</v>
      </c>
      <c r="Q55" s="61">
        <f t="shared" si="6"/>
        <v>45</v>
      </c>
    </row>
    <row r="56" spans="2:17">
      <c r="C56" s="56"/>
      <c r="D56" s="56"/>
      <c r="E56" s="56"/>
      <c r="F56" s="12"/>
      <c r="H56" s="53" t="s">
        <v>16</v>
      </c>
      <c r="I56" s="54"/>
      <c r="J56" s="25">
        <f>J53/J55</f>
        <v>1</v>
      </c>
      <c r="K56" s="26">
        <f t="shared" ref="K56:Q56" si="7">K53/K55</f>
        <v>0</v>
      </c>
      <c r="L56" s="26">
        <f t="shared" si="7"/>
        <v>0</v>
      </c>
      <c r="M56" s="26">
        <f t="shared" si="7"/>
        <v>0</v>
      </c>
      <c r="N56" s="26">
        <f t="shared" si="7"/>
        <v>0</v>
      </c>
      <c r="O56" s="26">
        <f t="shared" si="7"/>
        <v>0</v>
      </c>
      <c r="P56" s="26">
        <f t="shared" si="7"/>
        <v>0</v>
      </c>
      <c r="Q56" s="26">
        <f t="shared" si="7"/>
        <v>0</v>
      </c>
    </row>
    <row r="57" spans="2:17">
      <c r="C57" s="56"/>
      <c r="D57" s="56"/>
      <c r="E57" s="56"/>
      <c r="F57" s="12"/>
      <c r="H57" s="53" t="s">
        <v>17</v>
      </c>
      <c r="I57" s="54"/>
      <c r="J57" s="25">
        <f>J54/J55</f>
        <v>0</v>
      </c>
      <c r="K57" s="25">
        <f t="shared" ref="K57:Q57" si="8">K54/K55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1</v>
      </c>
      <c r="P57" s="26">
        <f t="shared" si="8"/>
        <v>1</v>
      </c>
      <c r="Q57" s="26">
        <f t="shared" si="8"/>
        <v>1</v>
      </c>
    </row>
    <row r="58" spans="2:17">
      <c r="C58" s="56"/>
      <c r="D58" s="56"/>
      <c r="E58" s="21"/>
      <c r="F58" s="12"/>
    </row>
    <row r="59" spans="2:17">
      <c r="C59" s="56"/>
      <c r="D59" s="56"/>
      <c r="E59" s="21"/>
      <c r="F59" s="12"/>
    </row>
    <row r="60" spans="2:17">
      <c r="J60" s="62"/>
      <c r="K60" s="62"/>
      <c r="L60" s="62"/>
      <c r="M60" s="62"/>
      <c r="N60" s="62"/>
      <c r="O60" s="62"/>
      <c r="P60" s="62"/>
    </row>
    <row r="61" spans="2:17">
      <c r="J61" s="55" t="s">
        <v>18</v>
      </c>
      <c r="K61" s="55"/>
      <c r="L61" s="55"/>
      <c r="M61" s="55"/>
      <c r="N61" s="55"/>
      <c r="O61" s="55"/>
      <c r="P61" s="5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MATERIA 1</vt:lpstr>
      <vt:lpstr>MATERIA 2</vt:lpstr>
      <vt:lpstr>MATERIA 3</vt:lpstr>
      <vt:lpstr>MATERIA 4</vt:lpstr>
      <vt:lpstr>MATERIA 5</vt:lpstr>
      <vt:lpstr>MATERIA 6</vt:lpstr>
      <vt:lpstr>MATERIA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Laboratorio</cp:lastModifiedBy>
  <cp:lastPrinted>2023-06-22T23:10:56Z</cp:lastPrinted>
  <dcterms:created xsi:type="dcterms:W3CDTF">2023-03-14T19:16:59Z</dcterms:created>
  <dcterms:modified xsi:type="dcterms:W3CDTF">2023-06-22T22:50:08Z</dcterms:modified>
</cp:coreProperties>
</file>