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aveli\Desktop\InstrumPlaneac FebJul2023\"/>
    </mc:Choice>
  </mc:AlternateContent>
  <xr:revisionPtr revIDLastSave="0" documentId="13_ncr:1_{933FEB6B-9348-4735-B1C7-7AAD2EBF85F1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'4'!$A$1:$N$39</definedName>
    <definedName name="_xlnm.Print_Area" localSheetId="4">Final!$A$1:$N$37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30" i="24"/>
  <c r="M30" i="24"/>
  <c r="K30" i="24"/>
  <c r="G30" i="24"/>
  <c r="F30" i="24"/>
  <c r="E29" i="24"/>
  <c r="I29" i="24" s="1"/>
  <c r="J29" i="24" s="1"/>
  <c r="D29" i="24"/>
  <c r="C29" i="24"/>
  <c r="A29" i="24"/>
  <c r="E28" i="24"/>
  <c r="I28" i="24" s="1"/>
  <c r="J28" i="24" s="1"/>
  <c r="D28" i="24"/>
  <c r="C28" i="24"/>
  <c r="A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D20" i="24"/>
  <c r="C20" i="24"/>
  <c r="A20" i="24"/>
  <c r="E19" i="24"/>
  <c r="I19" i="24" s="1"/>
  <c r="D19" i="24"/>
  <c r="C19" i="24"/>
  <c r="A19" i="24"/>
  <c r="E17" i="24"/>
  <c r="I17" i="24" s="1"/>
  <c r="D17" i="24"/>
  <c r="C17" i="24"/>
  <c r="A17" i="24"/>
  <c r="E16" i="24"/>
  <c r="I16" i="24" s="1"/>
  <c r="D16" i="24"/>
  <c r="C16" i="24"/>
  <c r="A16" i="24"/>
  <c r="E14" i="24"/>
  <c r="I14" i="24" s="1"/>
  <c r="D14" i="24"/>
  <c r="C14" i="24"/>
  <c r="A14" i="24"/>
  <c r="B10" i="24"/>
  <c r="B39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D18" i="23"/>
  <c r="C18" i="23"/>
  <c r="A18" i="23"/>
  <c r="E17" i="23"/>
  <c r="I17" i="23" s="1"/>
  <c r="D17" i="23"/>
  <c r="C17" i="23"/>
  <c r="A17" i="23"/>
  <c r="E16" i="23"/>
  <c r="I16" i="23" s="1"/>
  <c r="D16" i="23"/>
  <c r="C16" i="23"/>
  <c r="A16" i="23"/>
  <c r="E15" i="23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I16" i="22"/>
  <c r="J16" i="22" s="1"/>
  <c r="H16" i="22"/>
  <c r="L15" i="22"/>
  <c r="I15" i="22"/>
  <c r="J15" i="22" s="1"/>
  <c r="H15" i="22"/>
  <c r="I14" i="22"/>
  <c r="J14" i="22" s="1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9" i="25"/>
  <c r="H20" i="25"/>
  <c r="H21" i="25"/>
  <c r="H22" i="25"/>
  <c r="H23" i="25"/>
  <c r="H24" i="25"/>
  <c r="H25" i="25"/>
  <c r="H26" i="25"/>
  <c r="H27" i="25"/>
  <c r="E28" i="25"/>
  <c r="L14" i="24"/>
  <c r="L16" i="24"/>
  <c r="L17" i="24"/>
  <c r="L19" i="24"/>
  <c r="L20" i="24"/>
  <c r="L21" i="24"/>
  <c r="L22" i="24"/>
  <c r="L23" i="24"/>
  <c r="L24" i="24"/>
  <c r="L25" i="24"/>
  <c r="L26" i="24"/>
  <c r="L27" i="24"/>
  <c r="L28" i="24"/>
  <c r="L29" i="24"/>
  <c r="H21" i="24"/>
  <c r="H22" i="24"/>
  <c r="H23" i="24"/>
  <c r="H24" i="24"/>
  <c r="H25" i="24"/>
  <c r="H26" i="24"/>
  <c r="H27" i="24"/>
  <c r="H28" i="24"/>
  <c r="H29" i="24"/>
  <c r="E30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30" i="24"/>
  <c r="J30" i="24" s="1"/>
  <c r="L30" i="24"/>
  <c r="H30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<sst xmlns="http://schemas.openxmlformats.org/spreadsheetml/2006/main" count="212" uniqueCount="52">
  <si>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</si>
  <si>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</si>
  <si>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</si>
  <si>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</si>
  <si>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</si>
  <si>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</si>
  <si>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</si>
  <si>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</si>
  <si>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</si>
  <si>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</si>
  <si>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</si>
  <si>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</si>
  <si>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</si>
  <si>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</si>
  <si>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</si>
  <si>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</si>
  <si>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</si>
  <si>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</si>
  <si>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</si>
  <si>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</si>
  <si>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</si>
  <si>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</si>
  <si>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</si>
  <si>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</si>
  <si>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</si>
  <si>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</si>
  <si>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</si>
  <si>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</si>
  <si>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</si>
  <si>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</si>
  <si>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</si>
  <si>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</si>
  <si>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Avelino Dominguez Rodriguez</t>
  </si>
  <si>
    <t>106A</t>
  </si>
  <si>
    <t>Quimica Inorganica</t>
  </si>
  <si>
    <t>Fundamentos de aguas residuales</t>
  </si>
  <si>
    <t>506A</t>
  </si>
  <si>
    <t>Jessica A. Reyes Larios</t>
  </si>
  <si>
    <t>IAMB</t>
  </si>
  <si>
    <t>II</t>
  </si>
  <si>
    <t>III</t>
  </si>
  <si>
    <t>S/E</t>
  </si>
  <si>
    <t>IV</t>
  </si>
  <si>
    <t>V</t>
  </si>
  <si>
    <t>FIN</t>
  </si>
  <si>
    <t>Algebra Lineal</t>
  </si>
  <si>
    <t>206A</t>
  </si>
  <si>
    <t>Balance de materia y energia</t>
  </si>
  <si>
    <t>Fisica</t>
  </si>
  <si>
    <t>406A</t>
  </si>
  <si>
    <t>206B</t>
  </si>
  <si>
    <t>Feb 2023-Jul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</si>
</sst>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L9" sqref="L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9" t="s">
        <v>4</v>
      </c>
      <c r="C8" s="29"/>
      <c r="D8" s="14" t="s">
        <v>5</v>
      </c>
      <c r="E8" s="5">
        <v>4</v>
      </c>
      <c r="G8" s="4" t="s">
        <v>6</v>
      </c>
      <c r="H8" s="5">
        <v>3</v>
      </c>
      <c r="I8" s="35" t="s">
        <v>7</v>
      </c>
      <c r="J8" s="35"/>
      <c r="K8" s="35"/>
      <c r="L8" s="29" t="s">
        <v>51</v>
      </c>
      <c r="M8" s="29"/>
      <c r="N8" s="29"/>
    </row>
    <row r="10" spans="1:14" x14ac:dyDescent="0.2">
      <c r="A10" s="4" t="s">
        <v>8</v>
      </c>
      <c r="B10" s="29" t="s">
        <v>32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8" t="s">
        <v>45</v>
      </c>
      <c r="B14" s="9" t="s">
        <v>21</v>
      </c>
      <c r="C14" s="9" t="s">
        <v>46</v>
      </c>
      <c r="D14" s="9" t="s">
        <v>38</v>
      </c>
      <c r="E14" s="9">
        <v>26</v>
      </c>
      <c r="F14" s="9">
        <v>21</v>
      </c>
      <c r="G14" s="9"/>
      <c r="H14" s="10">
        <f t="shared" ref="H14:H27" si="0">F14/E14</f>
        <v>0.80769230769230771</v>
      </c>
      <c r="I14" s="9">
        <f t="shared" ref="I14:I28" si="1">(E14-SUM(F14:G14))-K14</f>
        <v>5</v>
      </c>
      <c r="J14" s="10">
        <f t="shared" ref="J14:J28" si="2">I14/E14</f>
        <v>0.19230769230769232</v>
      </c>
      <c r="K14" s="9">
        <v>0</v>
      </c>
      <c r="L14" s="10">
        <f t="shared" ref="L14:L28" si="3">K14/E14</f>
        <v>0</v>
      </c>
      <c r="M14" s="21">
        <v>74</v>
      </c>
      <c r="N14" s="15">
        <v>0.26</v>
      </c>
    </row>
    <row r="15" spans="1:14" s="11" customFormat="1" x14ac:dyDescent="0.2">
      <c r="A15" s="8" t="s">
        <v>45</v>
      </c>
      <c r="B15" s="9" t="s">
        <v>21</v>
      </c>
      <c r="C15" s="9" t="s">
        <v>50</v>
      </c>
      <c r="D15" s="9" t="s">
        <v>38</v>
      </c>
      <c r="E15" s="9">
        <v>32</v>
      </c>
      <c r="F15" s="9">
        <v>25</v>
      </c>
      <c r="G15" s="9"/>
      <c r="H15" s="10">
        <f t="shared" si="0"/>
        <v>0.78125</v>
      </c>
      <c r="I15" s="9">
        <f t="shared" si="1"/>
        <v>7</v>
      </c>
      <c r="J15" s="10">
        <f t="shared" si="2"/>
        <v>0.21875</v>
      </c>
      <c r="K15" s="9">
        <v>0</v>
      </c>
      <c r="L15" s="10">
        <f t="shared" si="3"/>
        <v>0</v>
      </c>
      <c r="M15" s="21">
        <v>40</v>
      </c>
      <c r="N15" s="15">
        <v>0.6</v>
      </c>
    </row>
    <row r="16" spans="1:14" s="11" customFormat="1" x14ac:dyDescent="0.2">
      <c r="A16" s="8" t="s">
        <v>47</v>
      </c>
      <c r="B16" s="9" t="s">
        <v>21</v>
      </c>
      <c r="C16" s="9" t="s">
        <v>49</v>
      </c>
      <c r="D16" s="9" t="s">
        <v>38</v>
      </c>
      <c r="E16" s="9">
        <v>29</v>
      </c>
      <c r="F16" s="9">
        <v>17</v>
      </c>
      <c r="G16" s="9"/>
      <c r="H16" s="10">
        <f t="shared" si="0"/>
        <v>0.58620689655172409</v>
      </c>
      <c r="I16" s="9">
        <f t="shared" si="1"/>
        <v>12</v>
      </c>
      <c r="J16" s="10">
        <f t="shared" si="2"/>
        <v>0.41379310344827586</v>
      </c>
      <c r="K16" s="9">
        <v>0</v>
      </c>
      <c r="L16" s="10">
        <f t="shared" si="3"/>
        <v>0</v>
      </c>
      <c r="M16" s="21">
        <v>41</v>
      </c>
      <c r="N16" s="15">
        <v>0.59</v>
      </c>
    </row>
    <row r="17" spans="1:14" s="11" customFormat="1" x14ac:dyDescent="0.2">
      <c r="A17" s="8" t="s">
        <v>48</v>
      </c>
      <c r="B17" s="9" t="s">
        <v>21</v>
      </c>
      <c r="C17" s="9" t="s">
        <v>46</v>
      </c>
      <c r="D17" s="9" t="s">
        <v>38</v>
      </c>
      <c r="E17" s="9">
        <v>26</v>
      </c>
      <c r="F17" s="9">
        <v>23</v>
      </c>
      <c r="G17" s="9"/>
      <c r="H17" s="10">
        <f t="shared" si="0"/>
        <v>0.88461538461538458</v>
      </c>
      <c r="I17" s="9">
        <f t="shared" si="1"/>
        <v>3</v>
      </c>
      <c r="J17" s="10">
        <f t="shared" si="2"/>
        <v>0.11538461538461539</v>
      </c>
      <c r="K17" s="9">
        <v>0</v>
      </c>
      <c r="L17" s="10">
        <f t="shared" si="3"/>
        <v>0</v>
      </c>
      <c r="M17" s="21">
        <v>45</v>
      </c>
      <c r="N17" s="15">
        <v>0.55000000000000004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21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113</v>
      </c>
      <c r="F28" s="17">
        <f>SUM(F14:F27)</f>
        <v>86</v>
      </c>
      <c r="G28" s="17">
        <f>SUM(G14:G27)</f>
        <v>0</v>
      </c>
      <c r="H28" s="18">
        <f>SUM(F28:G28)/E28</f>
        <v>0.76106194690265483</v>
      </c>
      <c r="I28" s="17">
        <f t="shared" si="1"/>
        <v>27</v>
      </c>
      <c r="J28" s="18">
        <f t="shared" si="2"/>
        <v>0.23893805309734514</v>
      </c>
      <c r="K28" s="17">
        <f>SUM(K14:K27)</f>
        <v>0</v>
      </c>
      <c r="L28" s="18">
        <f t="shared" si="3"/>
        <v>0</v>
      </c>
      <c r="M28" s="17">
        <f>AVERAGE(M14:M27)</f>
        <v>50</v>
      </c>
      <c r="N28" s="19">
        <f>AVERAGE(N14:N27)</f>
        <v>0.5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Avelino Dominguez Rodriguez</v>
      </c>
      <c r="C37" s="23"/>
      <c r="D37" s="23"/>
      <c r="E37" s="13"/>
      <c r="F37" s="13"/>
      <c r="G37" s="23" t="s">
        <v>37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4" zoomScale="85" zoomScaleNormal="85" zoomScaleSheetLayoutView="100" workbookViewId="0">
      <selection activeCell="M23" sqref="M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 2023-Jul 2023</v>
      </c>
      <c r="M8" s="29"/>
      <c r="N8" s="29"/>
    </row>
    <row r="10" spans="1:14" x14ac:dyDescent="0.2">
      <c r="A10" s="4" t="s">
        <v>8</v>
      </c>
      <c r="B10" s="29" t="str">
        <f>'1'!B10</f>
        <v>Avelino Dominguez Rodriguez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Algebra Lineal</v>
      </c>
      <c r="B14" s="9" t="s">
        <v>39</v>
      </c>
      <c r="C14" s="9" t="str">
        <f>'1'!C14</f>
        <v>206A</v>
      </c>
      <c r="D14" s="9" t="str">
        <f>'1'!D14</f>
        <v>IAMB</v>
      </c>
      <c r="E14" s="9">
        <f>'1'!E14</f>
        <v>26</v>
      </c>
      <c r="F14" s="9">
        <v>20</v>
      </c>
      <c r="G14" s="9"/>
      <c r="H14" s="10">
        <f t="shared" ref="H14:H27" si="0">F14/E14</f>
        <v>0.76923076923076927</v>
      </c>
      <c r="I14" s="9">
        <f t="shared" ref="I14:I28" si="1">(E14-SUM(F14:G14))-K14</f>
        <v>6</v>
      </c>
      <c r="J14" s="10">
        <f t="shared" ref="J14:J28" si="2">I14/E14</f>
        <v>0.23076923076923078</v>
      </c>
      <c r="K14" s="9">
        <v>0</v>
      </c>
      <c r="L14" s="10">
        <f t="shared" ref="L14:L28" si="3">K14/E14</f>
        <v>0</v>
      </c>
      <c r="M14" s="9">
        <v>67</v>
      </c>
      <c r="N14" s="15">
        <v>0.6</v>
      </c>
    </row>
    <row r="15" spans="1:14" s="11" customFormat="1" x14ac:dyDescent="0.2">
      <c r="A15" s="9" t="str">
        <f>'1'!A15</f>
        <v>Algebra Lineal</v>
      </c>
      <c r="B15" s="9" t="s">
        <v>39</v>
      </c>
      <c r="C15" s="9" t="str">
        <f>'1'!C15</f>
        <v>206B</v>
      </c>
      <c r="D15" s="9" t="str">
        <f>'1'!D15</f>
        <v>IAMB</v>
      </c>
      <c r="E15" s="9">
        <f>'1'!E15</f>
        <v>32</v>
      </c>
      <c r="F15" s="9">
        <v>21</v>
      </c>
      <c r="G15" s="9"/>
      <c r="H15" s="10">
        <f t="shared" si="0"/>
        <v>0.65625</v>
      </c>
      <c r="I15" s="9">
        <f t="shared" si="1"/>
        <v>11</v>
      </c>
      <c r="J15" s="10">
        <f t="shared" si="2"/>
        <v>0.34375</v>
      </c>
      <c r="K15" s="9">
        <v>0</v>
      </c>
      <c r="L15" s="10">
        <f t="shared" si="3"/>
        <v>0</v>
      </c>
      <c r="M15" s="9">
        <v>60</v>
      </c>
      <c r="N15" s="15">
        <v>0.8</v>
      </c>
    </row>
    <row r="16" spans="1:14" s="11" customFormat="1" x14ac:dyDescent="0.2">
      <c r="A16" s="9" t="str">
        <f>'1'!A16</f>
        <v>Balance de materia y energia</v>
      </c>
      <c r="B16" s="9" t="s">
        <v>39</v>
      </c>
      <c r="C16" s="9" t="str">
        <f>'1'!C16</f>
        <v>406A</v>
      </c>
      <c r="D16" s="9" t="str">
        <f>'1'!D16</f>
        <v>IAMB</v>
      </c>
      <c r="E16" s="9">
        <f>'1'!E16</f>
        <v>29</v>
      </c>
      <c r="F16" s="9">
        <v>15</v>
      </c>
      <c r="G16" s="9"/>
      <c r="H16" s="10">
        <f t="shared" si="0"/>
        <v>0.51724137931034486</v>
      </c>
      <c r="I16" s="9">
        <f t="shared" si="1"/>
        <v>14</v>
      </c>
      <c r="J16" s="10">
        <f t="shared" si="2"/>
        <v>0.48275862068965519</v>
      </c>
      <c r="K16" s="9">
        <v>0</v>
      </c>
      <c r="L16" s="10">
        <f t="shared" si="3"/>
        <v>0</v>
      </c>
      <c r="M16" s="9">
        <v>60</v>
      </c>
      <c r="N16" s="15">
        <v>0.74</v>
      </c>
    </row>
    <row r="17" spans="1:14" s="11" customFormat="1" x14ac:dyDescent="0.2">
      <c r="A17" s="9" t="str">
        <f>'1'!A17</f>
        <v>Fisica</v>
      </c>
      <c r="B17" s="9" t="s">
        <v>39</v>
      </c>
      <c r="C17" s="9" t="str">
        <f>'1'!C17</f>
        <v>206A</v>
      </c>
      <c r="D17" s="9" t="str">
        <f>'1'!D17</f>
        <v>IAMB</v>
      </c>
      <c r="E17" s="9">
        <f>'1'!E17</f>
        <v>26</v>
      </c>
      <c r="F17" s="9">
        <v>26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>
        <v>0</v>
      </c>
      <c r="L17" s="10">
        <f t="shared" si="3"/>
        <v>0</v>
      </c>
      <c r="M17" s="9">
        <v>75</v>
      </c>
      <c r="N17" s="15">
        <v>0.82</v>
      </c>
    </row>
    <row r="18" spans="1:14" s="11" customFormat="1" x14ac:dyDescent="0.2">
      <c r="A18" s="9">
        <f>'1'!A18</f>
        <v>0</v>
      </c>
      <c r="B18" s="9" t="s">
        <v>39</v>
      </c>
      <c r="C18" s="9">
        <f>'1'!C18</f>
        <v>0</v>
      </c>
      <c r="D18" s="9">
        <f>'1'!D18</f>
        <v>0</v>
      </c>
      <c r="E18" s="9">
        <f>'1'!E18</f>
        <v>0</v>
      </c>
      <c r="F18" s="9">
        <v>24</v>
      </c>
      <c r="G18" s="9"/>
      <c r="H18" s="10" t="e">
        <f t="shared" si="0"/>
        <v>#DIV/0!</v>
      </c>
      <c r="I18" s="9">
        <f t="shared" si="1"/>
        <v>-24</v>
      </c>
      <c r="J18" s="10" t="e">
        <f t="shared" si="2"/>
        <v>#DIV/0!</v>
      </c>
      <c r="K18" s="9">
        <v>0</v>
      </c>
      <c r="L18" s="10" t="e">
        <f t="shared" si="3"/>
        <v>#DIV/0!</v>
      </c>
      <c r="M18" s="9">
        <v>61</v>
      </c>
      <c r="N18" s="15">
        <v>0.88</v>
      </c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113</v>
      </c>
      <c r="F28" s="17">
        <f>SUM(F14:F27)</f>
        <v>106</v>
      </c>
      <c r="G28" s="17">
        <f>SUM(G14:G27)</f>
        <v>0</v>
      </c>
      <c r="H28" s="18">
        <f>SUM(F28:G28)/E28</f>
        <v>0.93805309734513276</v>
      </c>
      <c r="I28" s="17">
        <f t="shared" si="1"/>
        <v>7</v>
      </c>
      <c r="J28" s="18">
        <f t="shared" si="2"/>
        <v>6.1946902654867256E-2</v>
      </c>
      <c r="K28" s="17">
        <f>SUM(K14:K27)</f>
        <v>0</v>
      </c>
      <c r="L28" s="18">
        <f t="shared" si="3"/>
        <v>0</v>
      </c>
      <c r="M28" s="17">
        <f>AVERAGE(M14:M27)</f>
        <v>64.599999999999994</v>
      </c>
      <c r="N28" s="19">
        <f>AVERAGE(N14:N27)</f>
        <v>0.7679999999999999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Avelino Dominguez Rodriguez</v>
      </c>
      <c r="C37" s="23"/>
      <c r="D37" s="23"/>
      <c r="E37" s="13"/>
      <c r="F37" s="13"/>
      <c r="G37" s="23" t="s">
        <v>37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0" zoomScale="85" zoomScaleNormal="85" zoomScaleSheetLayoutView="100" workbookViewId="0">
      <selection activeCell="P25" sqref="P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 2023-Jul 2023</v>
      </c>
      <c r="M8" s="29"/>
      <c r="N8" s="29"/>
    </row>
    <row r="10" spans="1:14" x14ac:dyDescent="0.2">
      <c r="A10" s="4" t="s">
        <v>8</v>
      </c>
      <c r="B10" s="29" t="str">
        <f>'1'!B10</f>
        <v>Avelino Dominguez Rodriguez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Algebra Lineal</v>
      </c>
      <c r="B14" s="9" t="s">
        <v>40</v>
      </c>
      <c r="C14" s="9" t="str">
        <f>'1'!C14</f>
        <v>206A</v>
      </c>
      <c r="D14" s="9" t="str">
        <f>'1'!D14</f>
        <v>IAMB</v>
      </c>
      <c r="E14" s="9">
        <f>'1'!E14</f>
        <v>26</v>
      </c>
      <c r="F14" s="9">
        <v>22</v>
      </c>
      <c r="G14" s="9"/>
      <c r="H14" s="10">
        <v>0</v>
      </c>
      <c r="I14" s="9">
        <f t="shared" ref="I14:I28" si="0">(E14-SUM(F14:G14))-K14</f>
        <v>4</v>
      </c>
      <c r="J14" s="10">
        <v>0</v>
      </c>
      <c r="K14" s="9"/>
      <c r="L14" s="10">
        <f t="shared" ref="L14:L28" si="1">K14/E14</f>
        <v>0</v>
      </c>
      <c r="M14" s="9">
        <v>57</v>
      </c>
      <c r="N14" s="15">
        <v>0.73</v>
      </c>
    </row>
    <row r="15" spans="1:14" s="11" customFormat="1" x14ac:dyDescent="0.2">
      <c r="A15" s="9" t="str">
        <f>'1'!A15</f>
        <v>Algebra Lineal</v>
      </c>
      <c r="B15" s="9" t="s">
        <v>41</v>
      </c>
      <c r="C15" s="9" t="str">
        <f>'1'!C15</f>
        <v>206B</v>
      </c>
      <c r="D15" s="9" t="str">
        <f>'1'!D15</f>
        <v>IAMB</v>
      </c>
      <c r="E15" s="9">
        <f>'1'!E15</f>
        <v>32</v>
      </c>
      <c r="F15" s="9">
        <v>0</v>
      </c>
      <c r="G15" s="9"/>
      <c r="H15" s="10">
        <v>0</v>
      </c>
      <c r="I15" s="9">
        <v>0</v>
      </c>
      <c r="J15" s="10">
        <v>0</v>
      </c>
      <c r="K15" s="9"/>
      <c r="L15" s="10">
        <f t="shared" si="1"/>
        <v>0</v>
      </c>
      <c r="M15" s="9">
        <v>0</v>
      </c>
      <c r="N15" s="15">
        <v>0</v>
      </c>
    </row>
    <row r="16" spans="1:14" s="11" customFormat="1" x14ac:dyDescent="0.2">
      <c r="A16" s="9" t="str">
        <f>'1'!A16</f>
        <v>Balance de materia y energia</v>
      </c>
      <c r="B16" s="9" t="s">
        <v>40</v>
      </c>
      <c r="C16" s="9" t="str">
        <f>'1'!C16</f>
        <v>406A</v>
      </c>
      <c r="D16" s="9" t="str">
        <f>'1'!D16</f>
        <v>IAMB</v>
      </c>
      <c r="E16" s="9">
        <f>'1'!E16</f>
        <v>29</v>
      </c>
      <c r="F16" s="9">
        <v>16</v>
      </c>
      <c r="G16" s="9"/>
      <c r="H16" s="10">
        <v>0</v>
      </c>
      <c r="I16" s="9">
        <f t="shared" si="0"/>
        <v>13</v>
      </c>
      <c r="J16" s="10">
        <v>0</v>
      </c>
      <c r="K16" s="9"/>
      <c r="L16" s="10">
        <f t="shared" si="1"/>
        <v>0</v>
      </c>
      <c r="M16" s="9">
        <v>65</v>
      </c>
      <c r="N16" s="15">
        <v>0.52</v>
      </c>
    </row>
    <row r="17" spans="1:14" s="11" customFormat="1" x14ac:dyDescent="0.2">
      <c r="A17" s="9" t="str">
        <f>'1'!A17</f>
        <v>Fisica</v>
      </c>
      <c r="B17" s="9" t="s">
        <v>40</v>
      </c>
      <c r="C17" s="9" t="str">
        <f>'1'!C17</f>
        <v>206A</v>
      </c>
      <c r="D17" s="9" t="str">
        <f>'1'!D17</f>
        <v>IAMB</v>
      </c>
      <c r="E17" s="9">
        <f>'1'!E17</f>
        <v>26</v>
      </c>
      <c r="F17" s="9">
        <v>12</v>
      </c>
      <c r="G17" s="9"/>
      <c r="H17" s="10">
        <v>0</v>
      </c>
      <c r="I17" s="9">
        <f t="shared" si="0"/>
        <v>14</v>
      </c>
      <c r="J17" s="10">
        <v>0</v>
      </c>
      <c r="K17" s="9"/>
      <c r="L17" s="10">
        <f t="shared" si="1"/>
        <v>0</v>
      </c>
      <c r="M17" s="9">
        <v>77</v>
      </c>
      <c r="N17" s="15">
        <v>0.8</v>
      </c>
    </row>
    <row r="18" spans="1:14" s="11" customFormat="1" x14ac:dyDescent="0.2">
      <c r="A18" s="9">
        <f>'1'!A18</f>
        <v>0</v>
      </c>
      <c r="B18" s="9" t="s">
        <v>40</v>
      </c>
      <c r="C18" s="9">
        <f>'1'!C18</f>
        <v>0</v>
      </c>
      <c r="D18" s="9">
        <f>'1'!D18</f>
        <v>0</v>
      </c>
      <c r="E18" s="9">
        <f>'1'!E18</f>
        <v>0</v>
      </c>
      <c r="F18" s="9">
        <v>22</v>
      </c>
      <c r="G18" s="9"/>
      <c r="H18" s="10">
        <v>0</v>
      </c>
      <c r="I18" s="9">
        <f t="shared" si="0"/>
        <v>-22</v>
      </c>
      <c r="J18" s="10">
        <v>0</v>
      </c>
      <c r="K18" s="9"/>
      <c r="L18" s="10" t="e">
        <f t="shared" si="1"/>
        <v>#DIV/0!</v>
      </c>
      <c r="M18" s="9">
        <v>63</v>
      </c>
      <c r="N18" s="15">
        <v>0.81</v>
      </c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9:H27" si="2">F19/E19</f>
        <v>#DIV/0!</v>
      </c>
      <c r="I19" s="9">
        <f t="shared" si="0"/>
        <v>0</v>
      </c>
      <c r="J19" s="10" t="e">
        <f t="shared" ref="J19:J28" si="3">I19/E19</f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2"/>
        <v>#DIV/0!</v>
      </c>
      <c r="I20" s="9">
        <f t="shared" si="0"/>
        <v>0</v>
      </c>
      <c r="J20" s="10" t="e">
        <f t="shared" si="3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2"/>
        <v>#DIV/0!</v>
      </c>
      <c r="I21" s="9">
        <f t="shared" si="0"/>
        <v>0</v>
      </c>
      <c r="J21" s="10" t="e">
        <f t="shared" si="3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2"/>
        <v>#DIV/0!</v>
      </c>
      <c r="I22" s="9">
        <f t="shared" si="0"/>
        <v>0</v>
      </c>
      <c r="J22" s="10" t="e">
        <f t="shared" si="3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2"/>
        <v>#DIV/0!</v>
      </c>
      <c r="I23" s="9">
        <f t="shared" si="0"/>
        <v>0</v>
      </c>
      <c r="J23" s="10" t="e">
        <f t="shared" si="3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2"/>
        <v>#DIV/0!</v>
      </c>
      <c r="I24" s="9">
        <f t="shared" si="0"/>
        <v>0</v>
      </c>
      <c r="J24" s="10" t="e">
        <f t="shared" si="3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2"/>
        <v>#DIV/0!</v>
      </c>
      <c r="I25" s="9">
        <f t="shared" si="0"/>
        <v>0</v>
      </c>
      <c r="J25" s="10" t="e">
        <f t="shared" si="3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2"/>
        <v>#DIV/0!</v>
      </c>
      <c r="I26" s="9">
        <f t="shared" si="0"/>
        <v>0</v>
      </c>
      <c r="J26" s="10" t="e">
        <f t="shared" si="3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2"/>
        <v>#DIV/0!</v>
      </c>
      <c r="I27" s="9">
        <f t="shared" si="0"/>
        <v>0</v>
      </c>
      <c r="J27" s="10" t="e">
        <f t="shared" si="3"/>
        <v>#DIV/0!</v>
      </c>
      <c r="K27" s="9"/>
      <c r="L27" s="10" t="e">
        <f t="shared" si="1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113</v>
      </c>
      <c r="F28" s="17">
        <f>SUM(F14:F27)</f>
        <v>72</v>
      </c>
      <c r="G28" s="17">
        <f>SUM(G14:G27)</f>
        <v>0</v>
      </c>
      <c r="H28" s="18">
        <f>SUM(F28:G28)/E28</f>
        <v>0.63716814159292035</v>
      </c>
      <c r="I28" s="17">
        <f t="shared" si="0"/>
        <v>41</v>
      </c>
      <c r="J28" s="18">
        <f t="shared" si="3"/>
        <v>0.36283185840707965</v>
      </c>
      <c r="K28" s="17">
        <f>SUM(K14:K27)</f>
        <v>0</v>
      </c>
      <c r="L28" s="18">
        <f t="shared" si="1"/>
        <v>0</v>
      </c>
      <c r="M28" s="17">
        <f>AVERAGE(M14:M27)</f>
        <v>52.4</v>
      </c>
      <c r="N28" s="19">
        <f>AVERAGE(N14:N27)</f>
        <v>0.57199999999999995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Avelino Dominguez Rodriguez</v>
      </c>
      <c r="C37" s="23"/>
      <c r="D37" s="23"/>
      <c r="E37" s="13"/>
      <c r="F37" s="13"/>
      <c r="G37" s="23" t="s">
        <v>37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9"/>
  <sheetViews>
    <sheetView zoomScale="85" zoomScaleNormal="85" zoomScaleSheetLayoutView="100" workbookViewId="0">
      <selection activeCell="N21" sqref="N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 2023-Jul 2023</v>
      </c>
      <c r="M8" s="29"/>
      <c r="N8" s="29"/>
    </row>
    <row r="10" spans="1:14" x14ac:dyDescent="0.2">
      <c r="A10" s="4" t="s">
        <v>8</v>
      </c>
      <c r="B10" s="29" t="str">
        <f>'1'!B10</f>
        <v>Avelino Dominguez Rodriguez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Algebra Lineal</v>
      </c>
      <c r="B14" s="9" t="s">
        <v>42</v>
      </c>
      <c r="C14" s="9" t="str">
        <f>'1'!C14</f>
        <v>206A</v>
      </c>
      <c r="D14" s="9" t="str">
        <f>'1'!D14</f>
        <v>IAMB</v>
      </c>
      <c r="E14" s="9">
        <f>'1'!E14</f>
        <v>26</v>
      </c>
      <c r="F14" s="9">
        <v>17</v>
      </c>
      <c r="G14" s="9"/>
      <c r="H14" s="10">
        <v>0</v>
      </c>
      <c r="I14" s="9">
        <f t="shared" ref="I14:I30" si="0">(E14-SUM(F14:G14))-K14</f>
        <v>9</v>
      </c>
      <c r="J14" s="10">
        <v>0</v>
      </c>
      <c r="K14" s="9"/>
      <c r="L14" s="10">
        <f t="shared" ref="L14:L30" si="1">K14/E14</f>
        <v>0</v>
      </c>
      <c r="M14" s="9">
        <v>60</v>
      </c>
      <c r="N14" s="15">
        <v>0.55000000000000004</v>
      </c>
    </row>
    <row r="15" spans="1:14" s="11" customFormat="1" x14ac:dyDescent="0.2">
      <c r="A15" s="9" t="s">
        <v>34</v>
      </c>
      <c r="B15" s="9" t="s">
        <v>40</v>
      </c>
      <c r="C15" s="9" t="s">
        <v>33</v>
      </c>
      <c r="D15" s="9" t="s">
        <v>38</v>
      </c>
      <c r="E15" s="9">
        <v>31</v>
      </c>
      <c r="F15" s="9">
        <v>29</v>
      </c>
      <c r="G15" s="9"/>
      <c r="H15" s="10">
        <v>0</v>
      </c>
      <c r="I15" s="9">
        <v>2</v>
      </c>
      <c r="J15" s="10">
        <v>0</v>
      </c>
      <c r="K15" s="9"/>
      <c r="L15" s="10">
        <v>0</v>
      </c>
      <c r="M15" s="9">
        <v>60</v>
      </c>
      <c r="N15" s="15">
        <v>0.94</v>
      </c>
    </row>
    <row r="16" spans="1:14" s="11" customFormat="1" x14ac:dyDescent="0.2">
      <c r="A16" s="9" t="str">
        <f>'1'!A15</f>
        <v>Algebra Lineal</v>
      </c>
      <c r="B16" s="9" t="s">
        <v>42</v>
      </c>
      <c r="C16" s="9" t="str">
        <f>'1'!C15</f>
        <v>206B</v>
      </c>
      <c r="D16" s="9" t="str">
        <f>'1'!D15</f>
        <v>IAMB</v>
      </c>
      <c r="E16" s="9">
        <f>'1'!E15</f>
        <v>32</v>
      </c>
      <c r="F16" s="9">
        <v>26</v>
      </c>
      <c r="G16" s="9"/>
      <c r="H16" s="10">
        <v>0</v>
      </c>
      <c r="I16" s="9">
        <f t="shared" si="0"/>
        <v>6</v>
      </c>
      <c r="J16" s="10">
        <v>0</v>
      </c>
      <c r="K16" s="9"/>
      <c r="L16" s="10">
        <f t="shared" si="1"/>
        <v>0</v>
      </c>
      <c r="M16" s="9">
        <v>60</v>
      </c>
      <c r="N16" s="15">
        <v>0.84</v>
      </c>
    </row>
    <row r="17" spans="1:14" s="11" customFormat="1" x14ac:dyDescent="0.2">
      <c r="A17" s="9" t="str">
        <f>'1'!A16</f>
        <v>Balance de materia y energia</v>
      </c>
      <c r="B17" s="9" t="s">
        <v>42</v>
      </c>
      <c r="C17" s="9" t="str">
        <f>'1'!C16</f>
        <v>406A</v>
      </c>
      <c r="D17" s="9" t="str">
        <f>'1'!D16</f>
        <v>IAMB</v>
      </c>
      <c r="E17" s="9">
        <f>'1'!E16</f>
        <v>29</v>
      </c>
      <c r="F17" s="9">
        <v>17</v>
      </c>
      <c r="G17" s="9"/>
      <c r="H17" s="10">
        <v>0</v>
      </c>
      <c r="I17" s="9">
        <f t="shared" si="0"/>
        <v>12</v>
      </c>
      <c r="J17" s="10">
        <v>0</v>
      </c>
      <c r="K17" s="9"/>
      <c r="L17" s="10">
        <f t="shared" si="1"/>
        <v>0</v>
      </c>
      <c r="M17" s="9">
        <v>62</v>
      </c>
      <c r="N17" s="15">
        <v>0.55000000000000004</v>
      </c>
    </row>
    <row r="18" spans="1:14" s="11" customFormat="1" x14ac:dyDescent="0.2">
      <c r="A18" s="9" t="s">
        <v>35</v>
      </c>
      <c r="B18" s="9" t="s">
        <v>42</v>
      </c>
      <c r="C18" s="9" t="s">
        <v>36</v>
      </c>
      <c r="D18" s="9" t="s">
        <v>38</v>
      </c>
      <c r="E18" s="9">
        <v>12</v>
      </c>
      <c r="F18" s="9">
        <v>11</v>
      </c>
      <c r="G18" s="9"/>
      <c r="H18" s="10">
        <v>0</v>
      </c>
      <c r="I18" s="9">
        <v>1</v>
      </c>
      <c r="J18" s="10">
        <v>0</v>
      </c>
      <c r="K18" s="9"/>
      <c r="L18" s="10">
        <v>0</v>
      </c>
      <c r="M18" s="9">
        <v>59</v>
      </c>
      <c r="N18" s="15">
        <v>0.92</v>
      </c>
    </row>
    <row r="19" spans="1:14" s="11" customFormat="1" x14ac:dyDescent="0.2">
      <c r="A19" s="9" t="str">
        <f>'1'!A17</f>
        <v>Fisica</v>
      </c>
      <c r="B19" s="9" t="s">
        <v>43</v>
      </c>
      <c r="C19" s="9" t="str">
        <f>'1'!C17</f>
        <v>206A</v>
      </c>
      <c r="D19" s="9" t="str">
        <f>'1'!D17</f>
        <v>IAMB</v>
      </c>
      <c r="E19" s="9">
        <f>'1'!E17</f>
        <v>26</v>
      </c>
      <c r="F19" s="9">
        <v>11</v>
      </c>
      <c r="G19" s="9"/>
      <c r="H19" s="10">
        <v>0</v>
      </c>
      <c r="I19" s="9">
        <f t="shared" si="0"/>
        <v>15</v>
      </c>
      <c r="J19" s="10">
        <v>0</v>
      </c>
      <c r="K19" s="9"/>
      <c r="L19" s="10">
        <f t="shared" si="1"/>
        <v>0</v>
      </c>
      <c r="M19" s="9">
        <v>63</v>
      </c>
      <c r="N19" s="15">
        <v>0.92</v>
      </c>
    </row>
    <row r="20" spans="1:14" s="11" customFormat="1" x14ac:dyDescent="0.2">
      <c r="A20" s="9">
        <f>'1'!A18</f>
        <v>0</v>
      </c>
      <c r="B20" s="9" t="s">
        <v>42</v>
      </c>
      <c r="C20" s="9">
        <f>'1'!C18</f>
        <v>0</v>
      </c>
      <c r="D20" s="9">
        <f>'1'!D18</f>
        <v>0</v>
      </c>
      <c r="E20" s="9">
        <f>'1'!E18</f>
        <v>0</v>
      </c>
      <c r="F20" s="9">
        <v>24</v>
      </c>
      <c r="G20" s="9"/>
      <c r="H20" s="10">
        <v>0</v>
      </c>
      <c r="I20" s="9">
        <f t="shared" si="0"/>
        <v>-24</v>
      </c>
      <c r="J20" s="10">
        <v>0</v>
      </c>
      <c r="K20" s="9"/>
      <c r="L20" s="10" t="e">
        <f t="shared" si="1"/>
        <v>#DIV/0!</v>
      </c>
      <c r="M20" s="9">
        <v>61</v>
      </c>
      <c r="N20" s="15">
        <v>0.89</v>
      </c>
    </row>
    <row r="21" spans="1:14" s="11" customFormat="1" x14ac:dyDescent="0.2">
      <c r="A21" s="9">
        <f>'1'!A19</f>
        <v>0</v>
      </c>
      <c r="B21" s="9"/>
      <c r="C21" s="9">
        <f>'1'!C19</f>
        <v>0</v>
      </c>
      <c r="D21" s="9">
        <f>'1'!D19</f>
        <v>0</v>
      </c>
      <c r="E21" s="9">
        <f>'1'!E19</f>
        <v>0</v>
      </c>
      <c r="F21" s="9"/>
      <c r="G21" s="9"/>
      <c r="H21" s="10" t="e">
        <f t="shared" ref="H21:H29" si="2">F21/E21</f>
        <v>#DIV/0!</v>
      </c>
      <c r="I21" s="9">
        <f t="shared" si="0"/>
        <v>0</v>
      </c>
      <c r="J21" s="10" t="e">
        <f t="shared" ref="J21:J30" si="3">I21/E21</f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">
      <c r="A22" s="9">
        <f>'1'!A20</f>
        <v>0</v>
      </c>
      <c r="B22" s="9"/>
      <c r="C22" s="9">
        <f>'1'!C20</f>
        <v>0</v>
      </c>
      <c r="D22" s="9">
        <f>'1'!D20</f>
        <v>0</v>
      </c>
      <c r="E22" s="9">
        <f>'1'!E20</f>
        <v>0</v>
      </c>
      <c r="F22" s="9"/>
      <c r="G22" s="9"/>
      <c r="H22" s="10" t="e">
        <f t="shared" si="2"/>
        <v>#DIV/0!</v>
      </c>
      <c r="I22" s="9">
        <f t="shared" si="0"/>
        <v>0</v>
      </c>
      <c r="J22" s="10" t="e">
        <f t="shared" si="3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si="2"/>
        <v>#DIV/0!</v>
      </c>
      <c r="I23" s="9">
        <f t="shared" si="0"/>
        <v>0</v>
      </c>
      <c r="J23" s="10" t="e">
        <f t="shared" si="3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2"/>
        <v>#DIV/0!</v>
      </c>
      <c r="I24" s="9">
        <f t="shared" si="0"/>
        <v>0</v>
      </c>
      <c r="J24" s="10" t="e">
        <f t="shared" si="3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2"/>
        <v>#DIV/0!</v>
      </c>
      <c r="I25" s="9">
        <f t="shared" si="0"/>
        <v>0</v>
      </c>
      <c r="J25" s="10" t="e">
        <f t="shared" si="3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 t="e">
        <f t="shared" si="2"/>
        <v>#DIV/0!</v>
      </c>
      <c r="I26" s="9">
        <f t="shared" si="0"/>
        <v>0</v>
      </c>
      <c r="J26" s="10" t="e">
        <f t="shared" si="3"/>
        <v>#DIV/0!</v>
      </c>
      <c r="K26" s="9"/>
      <c r="L26" s="10" t="e">
        <f t="shared" si="1"/>
        <v>#DIV/0!</v>
      </c>
      <c r="M26" s="9"/>
      <c r="N26" s="15"/>
    </row>
    <row r="27" spans="1:14" s="11" customFormat="1" x14ac:dyDescent="0.2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 t="e">
        <f t="shared" si="2"/>
        <v>#DIV/0!</v>
      </c>
      <c r="I27" s="9">
        <f t="shared" si="0"/>
        <v>0</v>
      </c>
      <c r="J27" s="10" t="e">
        <f t="shared" si="3"/>
        <v>#DIV/0!</v>
      </c>
      <c r="K27" s="9"/>
      <c r="L27" s="10" t="e">
        <f t="shared" si="1"/>
        <v>#DIV/0!</v>
      </c>
      <c r="M27" s="9"/>
      <c r="N27" s="15"/>
    </row>
    <row r="28" spans="1:14" s="11" customFormat="1" x14ac:dyDescent="0.2">
      <c r="A28" s="9">
        <f>'1'!A26</f>
        <v>0</v>
      </c>
      <c r="B28" s="9"/>
      <c r="C28" s="9">
        <f>'1'!C26</f>
        <v>0</v>
      </c>
      <c r="D28" s="9">
        <f>'1'!D26</f>
        <v>0</v>
      </c>
      <c r="E28" s="9">
        <f>'1'!E26</f>
        <v>0</v>
      </c>
      <c r="F28" s="9"/>
      <c r="G28" s="9"/>
      <c r="H28" s="10" t="e">
        <f t="shared" si="2"/>
        <v>#DIV/0!</v>
      </c>
      <c r="I28" s="9">
        <f t="shared" si="0"/>
        <v>0</v>
      </c>
      <c r="J28" s="10" t="e">
        <f t="shared" si="3"/>
        <v>#DIV/0!</v>
      </c>
      <c r="K28" s="9"/>
      <c r="L28" s="10" t="e">
        <f t="shared" si="1"/>
        <v>#DIV/0!</v>
      </c>
      <c r="M28" s="9"/>
      <c r="N28" s="15"/>
    </row>
    <row r="29" spans="1:14" s="11" customFormat="1" ht="16.5" customHeight="1" x14ac:dyDescent="0.2">
      <c r="A29" s="9">
        <f>'1'!A27</f>
        <v>0</v>
      </c>
      <c r="B29" s="9"/>
      <c r="C29" s="9">
        <f>'1'!C27</f>
        <v>0</v>
      </c>
      <c r="D29" s="9">
        <f>'1'!D27</f>
        <v>0</v>
      </c>
      <c r="E29" s="9">
        <f>'1'!E27</f>
        <v>0</v>
      </c>
      <c r="F29" s="9"/>
      <c r="G29" s="9"/>
      <c r="H29" s="10" t="e">
        <f t="shared" si="2"/>
        <v>#DIV/0!</v>
      </c>
      <c r="I29" s="9">
        <f t="shared" si="0"/>
        <v>0</v>
      </c>
      <c r="J29" s="10" t="e">
        <f t="shared" si="3"/>
        <v>#DIV/0!</v>
      </c>
      <c r="K29" s="9"/>
      <c r="L29" s="10" t="e">
        <f t="shared" si="1"/>
        <v>#DIV/0!</v>
      </c>
      <c r="M29" s="9"/>
      <c r="N29" s="15"/>
    </row>
    <row r="30" spans="1:14" ht="13.5" thickBot="1" x14ac:dyDescent="0.25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156</v>
      </c>
      <c r="F30" s="17">
        <f>SUM(F14:F29)</f>
        <v>135</v>
      </c>
      <c r="G30" s="17">
        <f>SUM(G14:G29)</f>
        <v>0</v>
      </c>
      <c r="H30" s="18">
        <f>SUM(F30:G30)/E30</f>
        <v>0.86538461538461542</v>
      </c>
      <c r="I30" s="17">
        <f t="shared" si="0"/>
        <v>21</v>
      </c>
      <c r="J30" s="18">
        <f t="shared" si="3"/>
        <v>0.13461538461538461</v>
      </c>
      <c r="K30" s="17">
        <f>SUM(K14:K29)</f>
        <v>0</v>
      </c>
      <c r="L30" s="18">
        <f t="shared" si="1"/>
        <v>0</v>
      </c>
      <c r="M30" s="17">
        <f>AVERAGE(M14:M29)</f>
        <v>60.714285714285715</v>
      </c>
      <c r="N30" s="19">
        <f>AVERAGE(N14:N29)</f>
        <v>0.80142857142857138</v>
      </c>
    </row>
    <row r="32" spans="1:14" ht="120" customHeight="1" x14ac:dyDescent="0.2">
      <c r="A32" s="32" t="s">
        <v>26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</row>
    <row r="34" spans="1:10" x14ac:dyDescent="0.2">
      <c r="A34" s="12"/>
    </row>
    <row r="35" spans="1:10" x14ac:dyDescent="0.2">
      <c r="B35" s="26" t="s">
        <v>27</v>
      </c>
      <c r="C35" s="26"/>
      <c r="D35" s="26"/>
      <c r="G35" s="27" t="s">
        <v>28</v>
      </c>
      <c r="H35" s="27"/>
      <c r="I35" s="27"/>
      <c r="J35" s="27"/>
    </row>
    <row r="36" spans="1:10" ht="62.25" customHeight="1" x14ac:dyDescent="0.2">
      <c r="B36" s="28"/>
      <c r="C36" s="28"/>
      <c r="D36" s="28"/>
      <c r="G36" s="29"/>
      <c r="H36" s="29"/>
      <c r="I36" s="29"/>
      <c r="J36" s="29"/>
    </row>
    <row r="37" spans="1:10" hidden="1" x14ac:dyDescent="0.2">
      <c r="A37" s="22" t="e">
        <v>#REF!</v>
      </c>
      <c r="B37" s="22"/>
      <c r="C37" s="6"/>
      <c r="E37" s="22"/>
      <c r="F37" s="22"/>
      <c r="G37" s="22"/>
      <c r="H37" s="22"/>
    </row>
    <row r="38" spans="1:10" hidden="1" x14ac:dyDescent="0.2"/>
    <row r="39" spans="1:10" ht="45" customHeight="1" x14ac:dyDescent="0.2">
      <c r="B39" s="23" t="str">
        <f>B10</f>
        <v>Avelino Dominguez Rodriguez</v>
      </c>
      <c r="C39" s="23"/>
      <c r="D39" s="23"/>
      <c r="E39" s="13"/>
      <c r="F39" s="13"/>
      <c r="G39" s="23" t="s">
        <v>37</v>
      </c>
      <c r="H39" s="23"/>
      <c r="I39" s="23"/>
      <c r="J39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2:N32"/>
    <mergeCell ref="B36:D36"/>
    <mergeCell ref="G36:J36"/>
    <mergeCell ref="B35:D35"/>
    <mergeCell ref="G35:J35"/>
    <mergeCell ref="A37:B37"/>
    <mergeCell ref="E37:H37"/>
    <mergeCell ref="B39:D39"/>
    <mergeCell ref="G39:J39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10" zoomScale="85" zoomScaleNormal="85" zoomScaleSheetLayoutView="100" workbookViewId="0">
      <selection activeCell="A14" sqref="A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29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 2023-Jul 2023</v>
      </c>
      <c r="M8" s="29"/>
      <c r="N8" s="29"/>
    </row>
    <row r="10" spans="1:14" x14ac:dyDescent="0.2">
      <c r="A10" s="4" t="s">
        <v>8</v>
      </c>
      <c r="B10" s="29" t="str">
        <f>'1'!B10</f>
        <v>Avelino Dominguez Rodriguez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Algebra Lineal</v>
      </c>
      <c r="B14" s="9" t="s">
        <v>44</v>
      </c>
      <c r="C14" s="9" t="str">
        <f>'1'!C14</f>
        <v>206A</v>
      </c>
      <c r="D14" s="9" t="str">
        <f>'1'!D14</f>
        <v>IAMB</v>
      </c>
      <c r="E14" s="9">
        <f>'1'!E14</f>
        <v>26</v>
      </c>
      <c r="F14" s="9">
        <v>11</v>
      </c>
      <c r="G14" s="9">
        <v>18</v>
      </c>
      <c r="H14" s="10">
        <v>0.94</v>
      </c>
      <c r="I14" s="9">
        <f t="shared" ref="I14:I28" si="0">(E14-SUM(F14:G14))-K14</f>
        <v>-3</v>
      </c>
      <c r="J14" s="10">
        <f t="shared" ref="J14:J28" si="1">I14/E14</f>
        <v>-0.11538461538461539</v>
      </c>
      <c r="K14" s="9">
        <v>0</v>
      </c>
      <c r="L14" s="10">
        <f t="shared" ref="L14:L28" si="2">K14/E14</f>
        <v>0</v>
      </c>
      <c r="M14" s="9">
        <v>59</v>
      </c>
      <c r="N14" s="15">
        <v>0.75</v>
      </c>
    </row>
    <row r="15" spans="1:14" s="11" customFormat="1" x14ac:dyDescent="0.2">
      <c r="A15" s="9" t="str">
        <f>'1'!A15</f>
        <v>Algebra Lineal</v>
      </c>
      <c r="B15" s="9" t="s">
        <v>44</v>
      </c>
      <c r="C15" s="9" t="str">
        <f>'1'!C15</f>
        <v>206B</v>
      </c>
      <c r="D15" s="9" t="str">
        <f>'1'!D15</f>
        <v>IAMB</v>
      </c>
      <c r="E15" s="9">
        <f>'1'!E15</f>
        <v>32</v>
      </c>
      <c r="F15" s="9">
        <v>25</v>
      </c>
      <c r="G15" s="9">
        <v>4</v>
      </c>
      <c r="H15" s="10">
        <v>0.94</v>
      </c>
      <c r="I15" s="9">
        <f t="shared" si="0"/>
        <v>3</v>
      </c>
      <c r="J15" s="10">
        <f t="shared" si="1"/>
        <v>9.375E-2</v>
      </c>
      <c r="K15" s="9">
        <v>0</v>
      </c>
      <c r="L15" s="10">
        <f t="shared" si="2"/>
        <v>0</v>
      </c>
      <c r="M15" s="9">
        <v>62</v>
      </c>
      <c r="N15" s="15">
        <v>0.76</v>
      </c>
    </row>
    <row r="16" spans="1:14" s="11" customFormat="1" x14ac:dyDescent="0.2">
      <c r="A16" s="9" t="str">
        <f>'1'!A16</f>
        <v>Balance de materia y energia</v>
      </c>
      <c r="B16" s="9" t="s">
        <v>44</v>
      </c>
      <c r="C16" s="9" t="str">
        <f>'1'!C16</f>
        <v>406A</v>
      </c>
      <c r="D16" s="9" t="str">
        <f>'1'!D16</f>
        <v>IAMB</v>
      </c>
      <c r="E16" s="9">
        <f>'1'!E16</f>
        <v>29</v>
      </c>
      <c r="F16" s="9">
        <v>13</v>
      </c>
      <c r="G16" s="9">
        <v>14</v>
      </c>
      <c r="H16" s="10">
        <v>0.87</v>
      </c>
      <c r="I16" s="9">
        <f t="shared" si="0"/>
        <v>2</v>
      </c>
      <c r="J16" s="10">
        <f t="shared" si="1"/>
        <v>6.8965517241379309E-2</v>
      </c>
      <c r="K16" s="9">
        <v>0</v>
      </c>
      <c r="L16" s="10">
        <f t="shared" si="2"/>
        <v>0</v>
      </c>
      <c r="M16" s="9">
        <v>65</v>
      </c>
      <c r="N16" s="15">
        <v>0.84</v>
      </c>
    </row>
    <row r="17" spans="1:14" s="11" customFormat="1" x14ac:dyDescent="0.2">
      <c r="A17" s="9" t="str">
        <f>'1'!A17</f>
        <v>Fisica</v>
      </c>
      <c r="B17" s="9" t="s">
        <v>44</v>
      </c>
      <c r="C17" s="9" t="str">
        <f>'1'!C17</f>
        <v>206A</v>
      </c>
      <c r="D17" s="9" t="str">
        <f>'1'!D17</f>
        <v>IAMB</v>
      </c>
      <c r="E17" s="9">
        <f>'1'!E17</f>
        <v>26</v>
      </c>
      <c r="F17" s="9">
        <v>10</v>
      </c>
      <c r="G17" s="9">
        <v>2</v>
      </c>
      <c r="H17" s="10">
        <v>1</v>
      </c>
      <c r="I17" s="9">
        <f t="shared" si="0"/>
        <v>14</v>
      </c>
      <c r="J17" s="10">
        <f t="shared" si="1"/>
        <v>0.53846153846153844</v>
      </c>
      <c r="K17" s="9">
        <v>0</v>
      </c>
      <c r="L17" s="10">
        <f t="shared" si="2"/>
        <v>0</v>
      </c>
      <c r="M17" s="9">
        <v>78</v>
      </c>
      <c r="N17" s="15">
        <v>0.82</v>
      </c>
    </row>
    <row r="18" spans="1:14" s="11" customFormat="1" x14ac:dyDescent="0.2">
      <c r="A18" s="9">
        <f>'1'!A18</f>
        <v>0</v>
      </c>
      <c r="B18" s="9" t="s">
        <v>44</v>
      </c>
      <c r="C18" s="9">
        <f>'1'!C18</f>
        <v>0</v>
      </c>
      <c r="D18" s="9">
        <f>'1'!D18</f>
        <v>0</v>
      </c>
      <c r="E18" s="9">
        <f>'1'!E18</f>
        <v>0</v>
      </c>
      <c r="F18" s="9">
        <v>23</v>
      </c>
      <c r="G18" s="9">
        <v>1</v>
      </c>
      <c r="H18" s="10">
        <v>0.89</v>
      </c>
      <c r="I18" s="9">
        <f t="shared" si="0"/>
        <v>-24</v>
      </c>
      <c r="J18" s="10" t="e">
        <f t="shared" si="1"/>
        <v>#DIV/0!</v>
      </c>
      <c r="K18" s="9">
        <v>0</v>
      </c>
      <c r="L18" s="10" t="e">
        <f t="shared" si="2"/>
        <v>#DIV/0!</v>
      </c>
      <c r="M18" s="9">
        <v>65</v>
      </c>
      <c r="N18" s="15">
        <v>0.85</v>
      </c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9:H27" si="3">F19/E19</f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113</v>
      </c>
      <c r="F28" s="17">
        <f>SUM(F14:F27)</f>
        <v>82</v>
      </c>
      <c r="G28" s="17">
        <f>SUM(G14:G27)</f>
        <v>39</v>
      </c>
      <c r="H28" s="18">
        <f>SUM(F28:G28)/E28</f>
        <v>1.0707964601769913</v>
      </c>
      <c r="I28" s="17">
        <f t="shared" si="0"/>
        <v>-8</v>
      </c>
      <c r="J28" s="18">
        <f t="shared" si="1"/>
        <v>-7.0796460176991149E-2</v>
      </c>
      <c r="K28" s="17">
        <f>SUM(K14:K27)</f>
        <v>0</v>
      </c>
      <c r="L28" s="18">
        <f t="shared" si="2"/>
        <v>0</v>
      </c>
      <c r="M28" s="17">
        <f>AVERAGE(M14:M27)</f>
        <v>65.8</v>
      </c>
      <c r="N28" s="19">
        <f>AVERAGE(N14:N27)</f>
        <v>0.80399999999999994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Avelino Dominguez Rodriguez</v>
      </c>
      <c r="C37" s="23"/>
      <c r="D37" s="23"/>
      <c r="E37" s="13"/>
      <c r="F37" s="13"/>
      <c r="G37" s="23" t="s">
        <v>37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aveli</cp:lastModifiedBy>
  <cp:revision/>
  <dcterms:created xsi:type="dcterms:W3CDTF">2021-11-22T14:45:25Z</dcterms:created>
  <dcterms:modified xsi:type="dcterms:W3CDTF">2023-05-04T06:09:15Z</dcterms:modified>
  <cp:category/>
  <cp:contentStatus/>
</cp:coreProperties>
</file>