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veli\Desktop\InstrumPlaneac FebJul2023\"/>
    </mc:Choice>
  </mc:AlternateContent>
  <xr:revisionPtr revIDLastSave="0" documentId="13_ncr:1_{EB0C57F9-F881-4B16-A725-34D4B9D8908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7" i="24"/>
  <c r="I17" i="24" s="1"/>
  <c r="D17" i="24"/>
  <c r="C17" i="24"/>
  <c r="A17" i="24"/>
  <c r="E16" i="24"/>
  <c r="I16" i="24" s="1"/>
  <c r="D16" i="24"/>
  <c r="C16" i="24"/>
  <c r="A16" i="24"/>
  <c r="E14" i="24"/>
  <c r="I14" i="24" s="1"/>
  <c r="D14" i="24"/>
  <c r="C14" i="24"/>
  <c r="A14" i="24"/>
  <c r="B10" i="24"/>
  <c r="B39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9" i="24"/>
  <c r="L20" i="24"/>
  <c r="L21" i="24"/>
  <c r="L22" i="24"/>
  <c r="L23" i="24"/>
  <c r="L24" i="24"/>
  <c r="L25" i="24"/>
  <c r="L26" i="24"/>
  <c r="L27" i="24"/>
  <c r="L28" i="24"/>
  <c r="L29" i="24"/>
  <c r="H21" i="24"/>
  <c r="H22" i="24"/>
  <c r="H23" i="24"/>
  <c r="H24" i="24"/>
  <c r="H25" i="24"/>
  <c r="H26" i="24"/>
  <c r="H27" i="24"/>
  <c r="H28" i="24"/>
  <c r="H29" i="24"/>
  <c r="E30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<sst xmlns="http://schemas.openxmlformats.org/spreadsheetml/2006/main" count="211" uniqueCount="51">
  <si>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</si>
  <si>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</si>
  <si>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</si>
  <si>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</si>
  <si>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</si>
  <si>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</si>
  <si>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</si>
  <si>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</si>
  <si>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</si>
  <si>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</si>
  <si>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</si>
  <si>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</si>
  <si>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</si>
  <si>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</si>
  <si>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</si>
  <si>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</si>
  <si>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</si>
  <si>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</si>
  <si>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</si>
  <si>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</si>
  <si>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</si>
  <si>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</si>
  <si>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</si>
  <si>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</si>
  <si>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</si>
  <si>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</si>
  <si>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</si>
  <si>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</si>
  <si>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</si>
  <si>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</si>
  <si>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</si>
  <si>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</si>
  <si>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</si>
  <si>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106A</t>
  </si>
  <si>
    <t>Quimica Inorganica</t>
  </si>
  <si>
    <t>Fundamentos de aguas residuales</t>
  </si>
  <si>
    <t>506A</t>
  </si>
  <si>
    <t>Jessica A. Reyes Larios</t>
  </si>
  <si>
    <t>IAMB</t>
  </si>
  <si>
    <t>II</t>
  </si>
  <si>
    <t>III</t>
  </si>
  <si>
    <t>IV</t>
  </si>
  <si>
    <t>V</t>
  </si>
  <si>
    <t>FIN</t>
  </si>
  <si>
    <t>Algebra Lineal</t>
  </si>
  <si>
    <t>206A</t>
  </si>
  <si>
    <t>Balance de materia y energia</t>
  </si>
  <si>
    <t>Fisica</t>
  </si>
  <si>
    <t>406A</t>
  </si>
  <si>
    <t>206B</t>
  </si>
  <si>
    <t>Feb 2023-Jul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</si>
</sst>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50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44</v>
      </c>
      <c r="B14" s="9" t="s">
        <v>21</v>
      </c>
      <c r="C14" s="9" t="s">
        <v>45</v>
      </c>
      <c r="D14" s="9" t="s">
        <v>38</v>
      </c>
      <c r="E14" s="9">
        <v>26</v>
      </c>
      <c r="F14" s="9">
        <v>21</v>
      </c>
      <c r="G14" s="9"/>
      <c r="H14" s="10">
        <f t="shared" ref="H14:H27" si="0">F14/E14</f>
        <v>0.80769230769230771</v>
      </c>
      <c r="I14" s="9">
        <f t="shared" ref="I14:I28" si="1">(E14-SUM(F14:G14))-K14</f>
        <v>5</v>
      </c>
      <c r="J14" s="10">
        <f t="shared" ref="J14:J28" si="2">I14/E14</f>
        <v>0.19230769230769232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44</v>
      </c>
      <c r="B15" s="9" t="s">
        <v>21</v>
      </c>
      <c r="C15" s="9" t="s">
        <v>49</v>
      </c>
      <c r="D15" s="9" t="s">
        <v>38</v>
      </c>
      <c r="E15" s="9">
        <v>32</v>
      </c>
      <c r="F15" s="9">
        <v>25</v>
      </c>
      <c r="G15" s="9"/>
      <c r="H15" s="10">
        <f t="shared" si="0"/>
        <v>0.78125</v>
      </c>
      <c r="I15" s="9">
        <f t="shared" si="1"/>
        <v>7</v>
      </c>
      <c r="J15" s="10">
        <f t="shared" si="2"/>
        <v>0.21875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46</v>
      </c>
      <c r="B16" s="9" t="s">
        <v>21</v>
      </c>
      <c r="C16" s="9" t="s">
        <v>48</v>
      </c>
      <c r="D16" s="9" t="s">
        <v>38</v>
      </c>
      <c r="E16" s="9">
        <v>29</v>
      </c>
      <c r="F16" s="9">
        <v>17</v>
      </c>
      <c r="G16" s="9"/>
      <c r="H16" s="10">
        <f t="shared" si="0"/>
        <v>0.58620689655172409</v>
      </c>
      <c r="I16" s="9">
        <f t="shared" si="1"/>
        <v>12</v>
      </c>
      <c r="J16" s="10">
        <f t="shared" si="2"/>
        <v>0.41379310344827586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47</v>
      </c>
      <c r="B17" s="9" t="s">
        <v>21</v>
      </c>
      <c r="C17" s="9" t="s">
        <v>45</v>
      </c>
      <c r="D17" s="9" t="s">
        <v>38</v>
      </c>
      <c r="E17" s="9">
        <v>26</v>
      </c>
      <c r="F17" s="9">
        <v>23</v>
      </c>
      <c r="G17" s="9"/>
      <c r="H17" s="10">
        <f t="shared" si="0"/>
        <v>0.88461538461538458</v>
      </c>
      <c r="I17" s="9">
        <f t="shared" si="1"/>
        <v>3</v>
      </c>
      <c r="J17" s="10">
        <f t="shared" si="2"/>
        <v>0.11538461538461539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86</v>
      </c>
      <c r="G28" s="17">
        <f>SUM(G14:G27)</f>
        <v>0</v>
      </c>
      <c r="H28" s="18">
        <f>SUM(F28:G28)/E28</f>
        <v>0.76106194690265483</v>
      </c>
      <c r="I28" s="17">
        <f t="shared" si="1"/>
        <v>27</v>
      </c>
      <c r="J28" s="18">
        <f t="shared" si="2"/>
        <v>0.23893805309734514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 2023-Jul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39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20</v>
      </c>
      <c r="G14" s="9"/>
      <c r="H14" s="10">
        <f t="shared" ref="H14:H27" si="0">F14/E14</f>
        <v>0.76923076923076927</v>
      </c>
      <c r="I14" s="9">
        <f t="shared" ref="I14:I28" si="1">(E14-SUM(F14:G14))-K14</f>
        <v>6</v>
      </c>
      <c r="J14" s="10">
        <f t="shared" ref="J14:J28" si="2">I14/E14</f>
        <v>0.23076923076923078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Algebra Lineal</v>
      </c>
      <c r="B15" s="9" t="s">
        <v>39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21</v>
      </c>
      <c r="G15" s="9"/>
      <c r="H15" s="10">
        <f t="shared" si="0"/>
        <v>0.65625</v>
      </c>
      <c r="I15" s="9">
        <f t="shared" si="1"/>
        <v>11</v>
      </c>
      <c r="J15" s="10">
        <f t="shared" si="2"/>
        <v>0.34375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Balance de materia y energia</v>
      </c>
      <c r="B16" s="9" t="s">
        <v>39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15</v>
      </c>
      <c r="G16" s="9"/>
      <c r="H16" s="10">
        <f t="shared" si="0"/>
        <v>0.51724137931034486</v>
      </c>
      <c r="I16" s="9">
        <f t="shared" si="1"/>
        <v>14</v>
      </c>
      <c r="J16" s="10">
        <f t="shared" si="2"/>
        <v>0.48275862068965519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Fisica</v>
      </c>
      <c r="B17" s="9" t="s">
        <v>39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26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>
        <f>'1'!A18</f>
        <v>0</v>
      </c>
      <c r="B18" s="9" t="s">
        <v>39</v>
      </c>
      <c r="C18" s="9">
        <f>'1'!C18</f>
        <v>0</v>
      </c>
      <c r="D18" s="9">
        <f>'1'!D18</f>
        <v>0</v>
      </c>
      <c r="E18" s="9">
        <f>'1'!E18</f>
        <v>0</v>
      </c>
      <c r="F18" s="9">
        <v>24</v>
      </c>
      <c r="G18" s="9"/>
      <c r="H18" s="10" t="e">
        <f t="shared" si="0"/>
        <v>#DIV/0!</v>
      </c>
      <c r="I18" s="9">
        <f t="shared" si="1"/>
        <v>-24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61</v>
      </c>
      <c r="N18" s="15">
        <v>0.88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106</v>
      </c>
      <c r="G28" s="17">
        <f>SUM(G14:G27)</f>
        <v>0</v>
      </c>
      <c r="H28" s="18">
        <f>SUM(F28:G28)/E28</f>
        <v>0.93805309734513276</v>
      </c>
      <c r="I28" s="17">
        <f t="shared" si="1"/>
        <v>7</v>
      </c>
      <c r="J28" s="18">
        <f t="shared" si="2"/>
        <v>6.1946902654867256E-2</v>
      </c>
      <c r="K28" s="17">
        <f>SUM(K14:K27)</f>
        <v>0</v>
      </c>
      <c r="L28" s="18">
        <f t="shared" si="3"/>
        <v>0</v>
      </c>
      <c r="M28" s="17">
        <f>AVERAGE(M14:M27)</f>
        <v>64.599999999999994</v>
      </c>
      <c r="N28" s="19">
        <f>AVERAGE(N14:N27)</f>
        <v>0.7679999999999999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 2023-Jul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40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16</v>
      </c>
      <c r="G14" s="9"/>
      <c r="H14" s="10">
        <v>0</v>
      </c>
      <c r="I14" s="9">
        <f t="shared" ref="I14:I28" si="0">(E14-SUM(F14:G14))-K14</f>
        <v>10</v>
      </c>
      <c r="J14" s="10">
        <v>0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Algebra Lineal</v>
      </c>
      <c r="B15" s="9" t="s">
        <v>40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23</v>
      </c>
      <c r="G15" s="9"/>
      <c r="H15" s="10">
        <v>0</v>
      </c>
      <c r="I15" s="9">
        <v>9</v>
      </c>
      <c r="J15" s="10">
        <v>0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Balance de materia y energia</v>
      </c>
      <c r="B16" s="9" t="s">
        <v>40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17</v>
      </c>
      <c r="G16" s="9"/>
      <c r="H16" s="10">
        <v>0</v>
      </c>
      <c r="I16" s="9">
        <f t="shared" si="0"/>
        <v>12</v>
      </c>
      <c r="J16" s="10">
        <v>0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Fisica</v>
      </c>
      <c r="B17" s="9" t="s">
        <v>40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26</v>
      </c>
      <c r="G17" s="9"/>
      <c r="H17" s="10">
        <v>0</v>
      </c>
      <c r="I17" s="9">
        <f t="shared" si="0"/>
        <v>0</v>
      </c>
      <c r="J17" s="10">
        <v>0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82</v>
      </c>
      <c r="G28" s="17">
        <f>SUM(G14:G27)</f>
        <v>0</v>
      </c>
      <c r="H28" s="18">
        <f>SUM(F28:G28)/E28</f>
        <v>0.72566371681415931</v>
      </c>
      <c r="I28" s="17">
        <f t="shared" si="0"/>
        <v>31</v>
      </c>
      <c r="J28" s="18">
        <f t="shared" si="3"/>
        <v>0.27433628318584069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 2023-Jul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41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17</v>
      </c>
      <c r="G14" s="9"/>
      <c r="H14" s="10">
        <v>0</v>
      </c>
      <c r="I14" s="9">
        <f t="shared" ref="I14:I30" si="0">(E14-SUM(F14:G14))-K14</f>
        <v>9</v>
      </c>
      <c r="J14" s="10">
        <v>0</v>
      </c>
      <c r="K14" s="9"/>
      <c r="L14" s="10">
        <f t="shared" ref="L14:L30" si="1">K14/E14</f>
        <v>0</v>
      </c>
      <c r="M14" s="9">
        <v>60</v>
      </c>
      <c r="N14" s="15">
        <v>0.55000000000000004</v>
      </c>
    </row>
    <row r="15" spans="1:14" s="11" customFormat="1" x14ac:dyDescent="0.2">
      <c r="A15" s="9" t="s">
        <v>34</v>
      </c>
      <c r="B15" s="9" t="s">
        <v>40</v>
      </c>
      <c r="C15" s="9" t="s">
        <v>33</v>
      </c>
      <c r="D15" s="9" t="s">
        <v>38</v>
      </c>
      <c r="E15" s="9">
        <v>31</v>
      </c>
      <c r="F15" s="9">
        <v>29</v>
      </c>
      <c r="G15" s="9"/>
      <c r="H15" s="10">
        <v>0</v>
      </c>
      <c r="I15" s="9">
        <v>2</v>
      </c>
      <c r="J15" s="10">
        <v>0</v>
      </c>
      <c r="K15" s="9"/>
      <c r="L15" s="10">
        <v>0</v>
      </c>
      <c r="M15" s="9">
        <v>60</v>
      </c>
      <c r="N15" s="15">
        <v>0.94</v>
      </c>
    </row>
    <row r="16" spans="1:14" s="11" customFormat="1" x14ac:dyDescent="0.2">
      <c r="A16" s="9" t="str">
        <f>'1'!A15</f>
        <v>Algebra Lineal</v>
      </c>
      <c r="B16" s="9" t="s">
        <v>41</v>
      </c>
      <c r="C16" s="9" t="str">
        <f>'1'!C15</f>
        <v>206B</v>
      </c>
      <c r="D16" s="9" t="str">
        <f>'1'!D15</f>
        <v>IAMB</v>
      </c>
      <c r="E16" s="9">
        <f>'1'!E15</f>
        <v>32</v>
      </c>
      <c r="F16" s="9">
        <v>26</v>
      </c>
      <c r="G16" s="9"/>
      <c r="H16" s="10">
        <v>0</v>
      </c>
      <c r="I16" s="9">
        <f t="shared" si="0"/>
        <v>6</v>
      </c>
      <c r="J16" s="10">
        <v>0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tr">
        <f>'1'!A16</f>
        <v>Balance de materia y energia</v>
      </c>
      <c r="B17" s="9" t="s">
        <v>41</v>
      </c>
      <c r="C17" s="9" t="str">
        <f>'1'!C16</f>
        <v>406A</v>
      </c>
      <c r="D17" s="9" t="str">
        <f>'1'!D16</f>
        <v>IAMB</v>
      </c>
      <c r="E17" s="9">
        <f>'1'!E16</f>
        <v>29</v>
      </c>
      <c r="F17" s="9">
        <v>17</v>
      </c>
      <c r="G17" s="9"/>
      <c r="H17" s="10">
        <v>0</v>
      </c>
      <c r="I17" s="9">
        <f t="shared" si="0"/>
        <v>12</v>
      </c>
      <c r="J17" s="10">
        <v>0</v>
      </c>
      <c r="K17" s="9"/>
      <c r="L17" s="10">
        <f t="shared" si="1"/>
        <v>0</v>
      </c>
      <c r="M17" s="9">
        <v>62</v>
      </c>
      <c r="N17" s="15">
        <v>0.55000000000000004</v>
      </c>
    </row>
    <row r="18" spans="1:14" s="11" customFormat="1" x14ac:dyDescent="0.2">
      <c r="A18" s="9" t="s">
        <v>35</v>
      </c>
      <c r="B18" s="9" t="s">
        <v>41</v>
      </c>
      <c r="C18" s="9" t="s">
        <v>36</v>
      </c>
      <c r="D18" s="9" t="s">
        <v>38</v>
      </c>
      <c r="E18" s="9">
        <v>12</v>
      </c>
      <c r="F18" s="9">
        <v>11</v>
      </c>
      <c r="G18" s="9"/>
      <c r="H18" s="10">
        <v>0</v>
      </c>
      <c r="I18" s="9">
        <v>1</v>
      </c>
      <c r="J18" s="10">
        <v>0</v>
      </c>
      <c r="K18" s="9"/>
      <c r="L18" s="10">
        <v>0</v>
      </c>
      <c r="M18" s="9">
        <v>59</v>
      </c>
      <c r="N18" s="15">
        <v>0.92</v>
      </c>
    </row>
    <row r="19" spans="1:14" s="11" customFormat="1" x14ac:dyDescent="0.2">
      <c r="A19" s="9" t="str">
        <f>'1'!A17</f>
        <v>Fisica</v>
      </c>
      <c r="B19" s="9" t="s">
        <v>42</v>
      </c>
      <c r="C19" s="9" t="str">
        <f>'1'!C17</f>
        <v>206A</v>
      </c>
      <c r="D19" s="9" t="str">
        <f>'1'!D17</f>
        <v>IAMB</v>
      </c>
      <c r="E19" s="9">
        <f>'1'!E17</f>
        <v>26</v>
      </c>
      <c r="F19" s="9">
        <v>11</v>
      </c>
      <c r="G19" s="9"/>
      <c r="H19" s="10">
        <v>0</v>
      </c>
      <c r="I19" s="9">
        <f t="shared" si="0"/>
        <v>15</v>
      </c>
      <c r="J19" s="10">
        <v>0</v>
      </c>
      <c r="K19" s="9"/>
      <c r="L19" s="10">
        <f t="shared" si="1"/>
        <v>0</v>
      </c>
      <c r="M19" s="9">
        <v>63</v>
      </c>
      <c r="N19" s="15">
        <v>0.92</v>
      </c>
    </row>
    <row r="20" spans="1:14" s="11" customFormat="1" x14ac:dyDescent="0.2">
      <c r="A20" s="9">
        <f>'1'!A18</f>
        <v>0</v>
      </c>
      <c r="B20" s="9" t="s">
        <v>41</v>
      </c>
      <c r="C20" s="9">
        <f>'1'!C18</f>
        <v>0</v>
      </c>
      <c r="D20" s="9">
        <f>'1'!D18</f>
        <v>0</v>
      </c>
      <c r="E20" s="9">
        <f>'1'!E18</f>
        <v>0</v>
      </c>
      <c r="F20" s="9">
        <v>24</v>
      </c>
      <c r="G20" s="9"/>
      <c r="H20" s="10">
        <v>0</v>
      </c>
      <c r="I20" s="9">
        <f t="shared" si="0"/>
        <v>-24</v>
      </c>
      <c r="J20" s="10">
        <v>0</v>
      </c>
      <c r="K20" s="9"/>
      <c r="L20" s="10" t="e">
        <f t="shared" si="1"/>
        <v>#DIV/0!</v>
      </c>
      <c r="M20" s="9">
        <v>61</v>
      </c>
      <c r="N20" s="15">
        <v>0.89</v>
      </c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ref="H21:H29" si="2">F21/E21</f>
        <v>#DIV/0!</v>
      </c>
      <c r="I21" s="9">
        <f t="shared" si="0"/>
        <v>0</v>
      </c>
      <c r="J21" s="10" t="e">
        <f t="shared" ref="J21:J30" si="3">I21/E21</f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ht="16.5" customHeight="1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156</v>
      </c>
      <c r="F30" s="17">
        <f>SUM(F14:F29)</f>
        <v>135</v>
      </c>
      <c r="G30" s="17">
        <f>SUM(G14:G29)</f>
        <v>0</v>
      </c>
      <c r="H30" s="18">
        <f>SUM(F30:G30)/E30</f>
        <v>0.86538461538461542</v>
      </c>
      <c r="I30" s="17">
        <f t="shared" si="0"/>
        <v>21</v>
      </c>
      <c r="J30" s="18">
        <f t="shared" si="3"/>
        <v>0.13461538461538461</v>
      </c>
      <c r="K30" s="17">
        <f>SUM(K14:K29)</f>
        <v>0</v>
      </c>
      <c r="L30" s="18">
        <f t="shared" si="1"/>
        <v>0</v>
      </c>
      <c r="M30" s="17">
        <f>AVERAGE(M14:M29)</f>
        <v>60.714285714285715</v>
      </c>
      <c r="N30" s="19">
        <f>AVERAGE(N14:N29)</f>
        <v>0.80142857142857138</v>
      </c>
    </row>
    <row r="32" spans="1:14" ht="120" customHeight="1" x14ac:dyDescent="0.2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">
      <c r="A34" s="12"/>
    </row>
    <row r="35" spans="1:10" x14ac:dyDescent="0.2">
      <c r="B35" s="37" t="s">
        <v>27</v>
      </c>
      <c r="C35" s="37"/>
      <c r="D35" s="37"/>
      <c r="G35" s="22" t="s">
        <v>28</v>
      </c>
      <c r="H35" s="22"/>
      <c r="I35" s="22"/>
      <c r="J35" s="22"/>
    </row>
    <row r="36" spans="1:10" ht="62.25" customHeight="1" x14ac:dyDescent="0.2">
      <c r="B36" s="38"/>
      <c r="C36" s="38"/>
      <c r="D36" s="38"/>
      <c r="G36" s="34"/>
      <c r="H36" s="34"/>
      <c r="I36" s="34"/>
      <c r="J36" s="34"/>
    </row>
    <row r="37" spans="1:10" hidden="1" x14ac:dyDescent="0.2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"/>
    <row r="39" spans="1:10" ht="45" customHeight="1" x14ac:dyDescent="0.2">
      <c r="B39" s="40" t="str">
        <f>B10</f>
        <v>Avelino Dominguez Rodriguez</v>
      </c>
      <c r="C39" s="40"/>
      <c r="D39" s="40"/>
      <c r="E39" s="13"/>
      <c r="F39" s="13"/>
      <c r="G39" s="40" t="s">
        <v>37</v>
      </c>
      <c r="H39" s="40"/>
      <c r="I39" s="40"/>
      <c r="J39" s="4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 2023-Jul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43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11</v>
      </c>
      <c r="G14" s="9">
        <v>18</v>
      </c>
      <c r="H14" s="10">
        <v>0.94</v>
      </c>
      <c r="I14" s="9">
        <f t="shared" ref="I14:I28" si="0">(E14-SUM(F14:G14))-K14</f>
        <v>-3</v>
      </c>
      <c r="J14" s="10">
        <f t="shared" ref="J14:J28" si="1">I14/E14</f>
        <v>-0.11538461538461539</v>
      </c>
      <c r="K14" s="9">
        <v>0</v>
      </c>
      <c r="L14" s="10">
        <f t="shared" ref="L14:L28" si="2">K14/E14</f>
        <v>0</v>
      </c>
      <c r="M14" s="9">
        <v>59</v>
      </c>
      <c r="N14" s="15">
        <v>0.75</v>
      </c>
    </row>
    <row r="15" spans="1:14" s="11" customFormat="1" x14ac:dyDescent="0.2">
      <c r="A15" s="9" t="str">
        <f>'1'!A15</f>
        <v>Algebra Lineal</v>
      </c>
      <c r="B15" s="9" t="s">
        <v>43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25</v>
      </c>
      <c r="G15" s="9">
        <v>4</v>
      </c>
      <c r="H15" s="10">
        <v>0.94</v>
      </c>
      <c r="I15" s="9">
        <f t="shared" si="0"/>
        <v>3</v>
      </c>
      <c r="J15" s="10">
        <f t="shared" si="1"/>
        <v>9.375E-2</v>
      </c>
      <c r="K15" s="9">
        <v>0</v>
      </c>
      <c r="L15" s="10">
        <f t="shared" si="2"/>
        <v>0</v>
      </c>
      <c r="M15" s="9">
        <v>62</v>
      </c>
      <c r="N15" s="15">
        <v>0.76</v>
      </c>
    </row>
    <row r="16" spans="1:14" s="11" customFormat="1" x14ac:dyDescent="0.2">
      <c r="A16" s="9" t="str">
        <f>'1'!A16</f>
        <v>Balance de materia y energia</v>
      </c>
      <c r="B16" s="9" t="s">
        <v>43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13</v>
      </c>
      <c r="G16" s="9">
        <v>14</v>
      </c>
      <c r="H16" s="10">
        <v>0.87</v>
      </c>
      <c r="I16" s="9">
        <f t="shared" si="0"/>
        <v>2</v>
      </c>
      <c r="J16" s="10">
        <f t="shared" si="1"/>
        <v>6.8965517241379309E-2</v>
      </c>
      <c r="K16" s="9">
        <v>0</v>
      </c>
      <c r="L16" s="10">
        <f t="shared" si="2"/>
        <v>0</v>
      </c>
      <c r="M16" s="9">
        <v>65</v>
      </c>
      <c r="N16" s="15">
        <v>0.84</v>
      </c>
    </row>
    <row r="17" spans="1:14" s="11" customFormat="1" x14ac:dyDescent="0.2">
      <c r="A17" s="9" t="str">
        <f>'1'!A17</f>
        <v>Fisica</v>
      </c>
      <c r="B17" s="9" t="s">
        <v>43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10</v>
      </c>
      <c r="G17" s="9">
        <v>2</v>
      </c>
      <c r="H17" s="10">
        <v>1</v>
      </c>
      <c r="I17" s="9">
        <f t="shared" si="0"/>
        <v>14</v>
      </c>
      <c r="J17" s="10">
        <f t="shared" si="1"/>
        <v>0.53846153846153844</v>
      </c>
      <c r="K17" s="9">
        <v>0</v>
      </c>
      <c r="L17" s="10">
        <f t="shared" si="2"/>
        <v>0</v>
      </c>
      <c r="M17" s="9">
        <v>78</v>
      </c>
      <c r="N17" s="15">
        <v>0.82</v>
      </c>
    </row>
    <row r="18" spans="1:14" s="11" customFormat="1" x14ac:dyDescent="0.2">
      <c r="A18" s="9">
        <f>'1'!A18</f>
        <v>0</v>
      </c>
      <c r="B18" s="9" t="s">
        <v>43</v>
      </c>
      <c r="C18" s="9">
        <f>'1'!C18</f>
        <v>0</v>
      </c>
      <c r="D18" s="9">
        <f>'1'!D18</f>
        <v>0</v>
      </c>
      <c r="E18" s="9">
        <f>'1'!E18</f>
        <v>0</v>
      </c>
      <c r="F18" s="9">
        <v>23</v>
      </c>
      <c r="G18" s="9">
        <v>1</v>
      </c>
      <c r="H18" s="10">
        <v>0.89</v>
      </c>
      <c r="I18" s="9">
        <f t="shared" si="0"/>
        <v>-24</v>
      </c>
      <c r="J18" s="10" t="e">
        <f t="shared" si="1"/>
        <v>#DIV/0!</v>
      </c>
      <c r="K18" s="9">
        <v>0</v>
      </c>
      <c r="L18" s="10" t="e">
        <f t="shared" si="2"/>
        <v>#DIV/0!</v>
      </c>
      <c r="M18" s="9">
        <v>65</v>
      </c>
      <c r="N18" s="15">
        <v>0.85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82</v>
      </c>
      <c r="G28" s="17">
        <f>SUM(G14:G27)</f>
        <v>39</v>
      </c>
      <c r="H28" s="18">
        <f>SUM(F28:G28)/E28</f>
        <v>1.0707964601769913</v>
      </c>
      <c r="I28" s="17">
        <f t="shared" si="0"/>
        <v>-8</v>
      </c>
      <c r="J28" s="18">
        <f t="shared" si="1"/>
        <v>-7.0796460176991149E-2</v>
      </c>
      <c r="K28" s="17">
        <f>SUM(K14:K27)</f>
        <v>0</v>
      </c>
      <c r="L28" s="18">
        <f t="shared" si="2"/>
        <v>0</v>
      </c>
      <c r="M28" s="17">
        <f>AVERAGE(M14:M27)</f>
        <v>65.8</v>
      </c>
      <c r="N28" s="19">
        <f>AVERAGE(N14:N27)</f>
        <v>0.80399999999999994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</cp:lastModifiedBy>
  <cp:revision/>
  <dcterms:created xsi:type="dcterms:W3CDTF">2021-11-22T14:45:25Z</dcterms:created>
  <dcterms:modified xsi:type="dcterms:W3CDTF">2023-06-03T06:21:54Z</dcterms:modified>
  <cp:category/>
  <cp:contentStatus/>
</cp:coreProperties>
</file>