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4.vml" ContentType="application/vnd.openxmlformats-officedocument.vmlDrawing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vmlDrawing5.vml" ContentType="application/vnd.openxmlformats-officedocument.vmlDrawing"/>
  <Override PartName="/xl/drawings/drawing4.xml" ContentType="application/vnd.openxmlformats-officedocument.drawing+xml"/>
  <Override PartName="/xl/drawings/drawing5.xml" ContentType="application/vnd.openxmlformats-officedocument.drawing+xml"/>
  <Override PartName="/xl/media/image1.png" ContentType="image/png"/>
  <Override PartName="/xl/media/image2.png" ContentType="image/png"/>
  <Override PartName="/xl/comments5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Final" sheetId="5" state="visible" r:id="rId6"/>
  </sheets>
  <definedNames>
    <definedName function="false" hidden="false" localSheetId="0" name="_xlnm.Print_Area" vbProcedure="false">'1'!$A$1:$N$37</definedName>
    <definedName function="false" hidden="false" localSheetId="1" name="_xlnm.Print_Area" vbProcedure="false">'2'!$A$1:$N$37</definedName>
    <definedName function="false" hidden="false" localSheetId="2" name="_xlnm.Print_Area" vbProcedure="false">'3'!$A$1:$N$37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<sst xmlns="http://schemas.openxmlformats.org/spreadsheetml/2006/main" count="209" uniqueCount="53">
  <si>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</si>
  <si>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</si>
  <si>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</si>
  <si>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</si>
  <si>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</si>
  <si>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</si>
  <si>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</si>
  <si>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</si>
  <si>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</si>
  <si>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</si>
  <si>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FEB – JUL 2023</t>
  </si>
  <si>
    <t xml:space="preserve">PROFESOR (A):</t>
  </si>
  <si>
    <t xml:space="preserve">LORENZO DE JESÚS ORGANISTA OLIVEROS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</si>
  <si>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</si>
  <si>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</si>
  <si>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</si>
  <si>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</si>
  <si>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</si>
  <si>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</si>
  <si>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</si>
  <si>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</si>
  <si>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</si>
  <si>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</si>
  <si>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</si>
  <si>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</si>
  <si>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</si>
  <si>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</si>
  <si>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</si>
  <si>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PROGRAMACIÓN EN AMBIENTE CLIENTE SERVIDOR</t>
  </si>
  <si>
    <t xml:space="preserve">610A</t>
  </si>
  <si>
    <t xml:space="preserve">IINF</t>
  </si>
  <si>
    <t xml:space="preserve">TÉCNICAS DE ANÁLISIS MINERÍA Y VISUALIZACIÓN</t>
  </si>
  <si>
    <t xml:space="preserve">810A</t>
  </si>
  <si>
    <t xml:space="preserve">SOFTWARE DE APLICACIÓN EJECUTIVO</t>
  </si>
  <si>
    <t xml:space="preserve">207A</t>
  </si>
  <si>
    <t xml:space="preserve">IGEM</t>
  </si>
  <si>
    <t xml:space="preserve">TALLER DE FINANZAS Y GESTIÓN EMPRESARIAL</t>
  </si>
  <si>
    <t xml:space="preserve">S/E</t>
  </si>
  <si>
    <t xml:space="preserve">807B</t>
  </si>
  <si>
    <t xml:space="preserve">CONTABILIDAD ORIENTADA A LOS NEGOCIOS</t>
  </si>
  <si>
    <t xml:space="preserve">207B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</si>
  <si>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</si>
  <si>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</si>
  <si>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</si>
  <si>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</si>
  <si>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</si>
  <si>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GUADALUPE ZETINA CRUZ</t>
  </si>
  <si>
    <t xml:space="preserve">II</t>
  </si>
  <si>
    <t xml:space="preserve">III</t>
  </si>
  <si>
    <t xml:space="preserve">INFORMÄTICA</t>
  </si>
  <si>
    <t xml:space="preserve">IV</t>
  </si>
  <si>
    <t xml:space="preserve">Final</t>
  </si>
  <si>
    <t xml:space="preserve">T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</si>
</sst>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%"/>
    <numFmt numFmtId="166" formatCode="0.0%"/>
    <numFmt numFmtId="167" formatCode="General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2439000</xdr:colOff>
      <xdr:row>0</xdr:row>
      <xdr:rowOff>747720</xdr:rowOff>
    </xdr:to>
    <xdr:pic>
      <xdr:nvPicPr>
        <xdr:cNvPr id="0" name="Imagen 3" descr="Inicio - TecNM Celaya"/>
        <xdr:cNvPicPr/>
      </xdr:nvPicPr>
      <xdr:blipFill>
        <a:blip r:embed="rId1"/>
        <a:stretch/>
      </xdr:blipFill>
      <xdr:spPr>
        <a:xfrm>
          <a:off x="0" y="0"/>
          <a:ext cx="2439000" cy="747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634680</xdr:colOff>
      <xdr:row>0</xdr:row>
      <xdr:rowOff>756360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9458640" y="56160"/>
          <a:ext cx="1362240" cy="700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2439000</xdr:colOff>
      <xdr:row>0</xdr:row>
      <xdr:rowOff>747720</xdr:rowOff>
    </xdr:to>
    <xdr:pic>
      <xdr:nvPicPr>
        <xdr:cNvPr id="2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9000" cy="747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679320</xdr:colOff>
      <xdr:row>0</xdr:row>
      <xdr:rowOff>733680</xdr:rowOff>
    </xdr:to>
    <xdr:pic>
      <xdr:nvPicPr>
        <xdr:cNvPr id="3" name="Imagen 2" descr=""/>
        <xdr:cNvPicPr/>
      </xdr:nvPicPr>
      <xdr:blipFill>
        <a:blip r:embed="rId2"/>
        <a:stretch/>
      </xdr:blipFill>
      <xdr:spPr>
        <a:xfrm>
          <a:off x="9503280" y="33480"/>
          <a:ext cx="1362240" cy="700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2439000</xdr:colOff>
      <xdr:row>0</xdr:row>
      <xdr:rowOff>747720</xdr:rowOff>
    </xdr:to>
    <xdr:pic>
      <xdr:nvPicPr>
        <xdr:cNvPr id="4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9000" cy="747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679320</xdr:colOff>
      <xdr:row>0</xdr:row>
      <xdr:rowOff>767520</xdr:rowOff>
    </xdr:to>
    <xdr:pic>
      <xdr:nvPicPr>
        <xdr:cNvPr id="5" name="Imagen 2" descr=""/>
        <xdr:cNvPicPr/>
      </xdr:nvPicPr>
      <xdr:blipFill>
        <a:blip r:embed="rId2"/>
        <a:stretch/>
      </xdr:blipFill>
      <xdr:spPr>
        <a:xfrm>
          <a:off x="9503280" y="67320"/>
          <a:ext cx="1362240" cy="700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2439000</xdr:colOff>
      <xdr:row>0</xdr:row>
      <xdr:rowOff>747720</xdr:rowOff>
    </xdr:to>
    <xdr:pic>
      <xdr:nvPicPr>
        <xdr:cNvPr id="6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9000" cy="747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668160</xdr:colOff>
      <xdr:row>0</xdr:row>
      <xdr:rowOff>745200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9492120" y="45000"/>
          <a:ext cx="1362240" cy="700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2439000</xdr:colOff>
      <xdr:row>0</xdr:row>
      <xdr:rowOff>747720</xdr:rowOff>
    </xdr:to>
    <xdr:pic>
      <xdr:nvPicPr>
        <xdr:cNvPr id="8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9000" cy="747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668160</xdr:colOff>
      <xdr:row>0</xdr:row>
      <xdr:rowOff>722520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9492120" y="22320"/>
          <a:ext cx="1362240" cy="7002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7" colorId="64" zoomScale="130" zoomScaleNormal="130" zoomScalePageLayoutView="100" workbookViewId="0">
      <selection pane="topLeft" activeCell="F15" activeCellId="0" sqref="F15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75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5</v>
      </c>
      <c r="G8" s="8" t="s">
        <v>8</v>
      </c>
      <c r="H8" s="11" t="n">
        <v>5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3.85" hidden="false" customHeight="false" outlineLevel="0" collapsed="false">
      <c r="A14" s="19" t="s">
        <v>28</v>
      </c>
      <c r="B14" s="20" t="s">
        <v>25</v>
      </c>
      <c r="C14" s="20" t="s">
        <v>29</v>
      </c>
      <c r="D14" s="20" t="s">
        <v>30</v>
      </c>
      <c r="E14" s="20" t="n">
        <v>15</v>
      </c>
      <c r="F14" s="20" t="n">
        <v>14</v>
      </c>
      <c r="G14" s="20"/>
      <c r="H14" s="21"/>
      <c r="I14" s="20" t="n">
        <f aca="false">(E14-SUM(F14:G14))-K14</f>
        <v>1</v>
      </c>
      <c r="J14" s="21"/>
      <c r="K14" s="20" t="n">
        <v>0</v>
      </c>
      <c r="L14" s="21" t="n">
        <f aca="false">K14/E14</f>
        <v>0</v>
      </c>
      <c r="M14" s="20" t="n">
        <v>77</v>
      </c>
      <c r="N14" s="22" t="n">
        <v>0.73</v>
      </c>
    </row>
    <row r="15" s="23" customFormat="true" ht="23.85" hidden="false" customHeight="false" outlineLevel="0" collapsed="false">
      <c r="A15" s="19" t="s">
        <v>31</v>
      </c>
      <c r="B15" s="20" t="s">
        <v>25</v>
      </c>
      <c r="C15" s="20" t="s">
        <v>32</v>
      </c>
      <c r="D15" s="20" t="s">
        <v>30</v>
      </c>
      <c r="E15" s="20" t="n">
        <v>16</v>
      </c>
      <c r="F15" s="20" t="n">
        <v>16</v>
      </c>
      <c r="G15" s="20"/>
      <c r="H15" s="21"/>
      <c r="I15" s="20" t="n">
        <f aca="false">(E15-SUM(F15:G15))-K15</f>
        <v>0</v>
      </c>
      <c r="J15" s="21"/>
      <c r="K15" s="20" t="n">
        <v>0</v>
      </c>
      <c r="L15" s="21" t="n">
        <f aca="false">K15/E15</f>
        <v>0</v>
      </c>
      <c r="M15" s="20" t="n">
        <v>95</v>
      </c>
      <c r="N15" s="22" t="n">
        <v>0.75</v>
      </c>
    </row>
    <row r="16" s="23" customFormat="true" ht="12.75" hidden="false" customHeight="false" outlineLevel="0" collapsed="false">
      <c r="A16" s="19" t="s">
        <v>33</v>
      </c>
      <c r="B16" s="20" t="s">
        <v>25</v>
      </c>
      <c r="C16" s="20" t="s">
        <v>34</v>
      </c>
      <c r="D16" s="20" t="s">
        <v>35</v>
      </c>
      <c r="E16" s="20" t="n">
        <v>36</v>
      </c>
      <c r="F16" s="20" t="n">
        <v>32</v>
      </c>
      <c r="G16" s="20"/>
      <c r="H16" s="21"/>
      <c r="I16" s="20" t="n">
        <f aca="false">(E16-SUM(F16:G16))-K16</f>
        <v>4</v>
      </c>
      <c r="J16" s="21"/>
      <c r="K16" s="20" t="n">
        <v>0</v>
      </c>
      <c r="L16" s="21" t="n">
        <f aca="false">K16/E16</f>
        <v>0</v>
      </c>
      <c r="M16" s="20" t="n">
        <v>74</v>
      </c>
      <c r="N16" s="22" t="n">
        <v>0.78</v>
      </c>
    </row>
    <row r="17" s="23" customFormat="true" ht="23.85" hidden="false" customHeight="false" outlineLevel="0" collapsed="false">
      <c r="A17" s="19" t="s">
        <v>36</v>
      </c>
      <c r="B17" s="20" t="s">
        <v>37</v>
      </c>
      <c r="C17" s="20" t="s">
        <v>38</v>
      </c>
      <c r="D17" s="20" t="s">
        <v>35</v>
      </c>
      <c r="E17" s="20" t="n">
        <v>18</v>
      </c>
      <c r="F17" s="20" t="n">
        <v>0</v>
      </c>
      <c r="G17" s="20"/>
      <c r="H17" s="21"/>
      <c r="I17" s="20" t="n">
        <f aca="false">(E17-SUM(F17:G17))-K17</f>
        <v>18</v>
      </c>
      <c r="J17" s="21"/>
      <c r="K17" s="20" t="n">
        <v>0</v>
      </c>
      <c r="L17" s="21" t="n">
        <f aca="false">K17/E17</f>
        <v>0</v>
      </c>
      <c r="M17" s="20"/>
      <c r="N17" s="22"/>
    </row>
    <row r="18" s="23" customFormat="true" ht="23.85" hidden="false" customHeight="false" outlineLevel="0" collapsed="false">
      <c r="A18" s="19" t="s">
        <v>39</v>
      </c>
      <c r="B18" s="20" t="s">
        <v>37</v>
      </c>
      <c r="C18" s="20" t="s">
        <v>40</v>
      </c>
      <c r="D18" s="20" t="s">
        <v>35</v>
      </c>
      <c r="E18" s="20" t="n">
        <v>24</v>
      </c>
      <c r="F18" s="20" t="n">
        <v>0</v>
      </c>
      <c r="G18" s="20"/>
      <c r="H18" s="21"/>
      <c r="I18" s="20" t="n">
        <f aca="false">(E18-SUM(F18:G18))-K18</f>
        <v>24</v>
      </c>
      <c r="J18" s="21"/>
      <c r="K18" s="20" t="n">
        <v>0</v>
      </c>
      <c r="L18" s="21" t="n">
        <v>0</v>
      </c>
      <c r="M18" s="20"/>
      <c r="N18" s="22"/>
    </row>
    <row r="19" s="23" customFormat="true" ht="12.75" hidden="false" customHeight="false" outlineLevel="0" collapsed="false">
      <c r="A19" s="19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19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19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19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19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19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19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19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19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4" t="s">
        <v>41</v>
      </c>
      <c r="B28" s="25" t="s">
        <v>42</v>
      </c>
      <c r="C28" s="25" t="s">
        <v>42</v>
      </c>
      <c r="D28" s="25" t="s">
        <v>42</v>
      </c>
      <c r="E28" s="25" t="n">
        <f aca="false">SUM(E14:E27)</f>
        <v>109</v>
      </c>
      <c r="F28" s="25" t="n">
        <f aca="false">SUM(F14:F27)</f>
        <v>62</v>
      </c>
      <c r="G28" s="25" t="n">
        <f aca="false">SUM(G14:G27)</f>
        <v>0</v>
      </c>
      <c r="H28" s="26"/>
      <c r="I28" s="25" t="n">
        <f aca="false">(E28-SUM(F28:G28))-K28</f>
        <v>47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82</v>
      </c>
      <c r="N28" s="27" t="n">
        <f aca="false">AVERAGE(N14:N27)</f>
        <v>0.753333333333333</v>
      </c>
    </row>
    <row r="30" customFormat="false" ht="120" hidden="false" customHeight="true" outlineLevel="0" collapsed="false">
      <c r="A30" s="28" t="s">
        <v>43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2.75" hidden="false" customHeight="false" outlineLevel="0" collapsed="false">
      <c r="A32" s="29"/>
    </row>
    <row r="33" customFormat="false" ht="12.75" hidden="false" customHeight="true" outlineLevel="0" collapsed="false">
      <c r="B33" s="30" t="s">
        <v>44</v>
      </c>
      <c r="C33" s="30"/>
      <c r="D33" s="30"/>
      <c r="G33" s="4" t="s">
        <v>45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2.75" hidden="true" customHeight="false" outlineLevel="0" collapsed="false"/>
    <row r="37" customFormat="false" ht="45" hidden="false" customHeight="true" outlineLevel="0" collapsed="false">
      <c r="B37" s="33" t="str">
        <f aca="false">B10</f>
        <v>LORENZO DE JESÚS ORGANISTA OLIVEROS</v>
      </c>
      <c r="C37" s="33"/>
      <c r="D37" s="33"/>
      <c r="E37" s="34"/>
      <c r="F37" s="34"/>
      <c r="G37" s="35" t="s">
        <v>46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7" colorId="64" zoomScale="130" zoomScaleNormal="130" zoomScalePageLayoutView="100" workbookViewId="0">
      <selection pane="topLeft" activeCell="A14" activeCellId="0" sqref="A14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36" t="n">
        <f aca="false">'1'!E8</f>
        <v>5</v>
      </c>
      <c r="G8" s="8" t="s">
        <v>8</v>
      </c>
      <c r="H8" s="36" t="n">
        <f aca="false">'1'!H8</f>
        <v>5</v>
      </c>
      <c r="I8" s="12" t="s">
        <v>9</v>
      </c>
      <c r="J8" s="12"/>
      <c r="K8" s="12"/>
      <c r="L8" s="9" t="str">
        <f aca="false">'1'!L8</f>
        <v>FEB – JUL 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JESÚS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6.95" hidden="false" customHeight="true" outlineLevel="0" collapsed="false">
      <c r="A14" s="37" t="str">
        <f aca="false">'1'!A14</f>
        <v>PROGRAMACIÓN EN AMBIENTE CLIENTE SERVIDOR</v>
      </c>
      <c r="B14" s="20" t="s">
        <v>47</v>
      </c>
      <c r="C14" s="20" t="str">
        <f aca="false">'1'!C14</f>
        <v>610A</v>
      </c>
      <c r="D14" s="20" t="str">
        <f aca="false">'1'!D14</f>
        <v>IINF</v>
      </c>
      <c r="E14" s="20" t="n">
        <f aca="false">'1'!E14</f>
        <v>15</v>
      </c>
      <c r="F14" s="20" t="n">
        <v>12</v>
      </c>
      <c r="G14" s="20"/>
      <c r="H14" s="21"/>
      <c r="I14" s="20" t="n">
        <v>3</v>
      </c>
      <c r="J14" s="21"/>
      <c r="K14" s="20" t="n">
        <v>0</v>
      </c>
      <c r="L14" s="21" t="n">
        <v>0</v>
      </c>
      <c r="M14" s="20" t="n">
        <v>73</v>
      </c>
      <c r="N14" s="22" t="n">
        <v>0.8</v>
      </c>
    </row>
    <row r="15" s="23" customFormat="true" ht="26.4" hidden="false" customHeight="true" outlineLevel="0" collapsed="false">
      <c r="A15" s="37" t="str">
        <f aca="false">'1'!A15</f>
        <v>TÉCNICAS DE ANÁLISIS MINERÍA Y VISUALIZACIÓN</v>
      </c>
      <c r="B15" s="20" t="s">
        <v>47</v>
      </c>
      <c r="C15" s="20" t="str">
        <f aca="false">'1'!C15</f>
        <v>810A</v>
      </c>
      <c r="D15" s="20" t="str">
        <f aca="false">'1'!D15</f>
        <v>IINF</v>
      </c>
      <c r="E15" s="20" t="n">
        <f aca="false">'1'!E15</f>
        <v>16</v>
      </c>
      <c r="F15" s="20" t="n">
        <v>16</v>
      </c>
      <c r="G15" s="20"/>
      <c r="H15" s="21"/>
      <c r="I15" s="20" t="n">
        <f aca="false">(E15-SUM(F15:G15))-K15</f>
        <v>0</v>
      </c>
      <c r="J15" s="21"/>
      <c r="K15" s="20" t="n">
        <v>0</v>
      </c>
      <c r="L15" s="21" t="n">
        <f aca="false">K15/E15</f>
        <v>0</v>
      </c>
      <c r="M15" s="20" t="n">
        <v>95</v>
      </c>
      <c r="N15" s="22" t="n">
        <v>0.56</v>
      </c>
    </row>
    <row r="16" s="23" customFormat="true" ht="21.2" hidden="false" customHeight="true" outlineLevel="0" collapsed="false">
      <c r="A16" s="37" t="str">
        <f aca="false">'1'!A16</f>
        <v>SOFTWARE DE APLICACIÓN EJECUTIVO</v>
      </c>
      <c r="B16" s="20" t="s">
        <v>47</v>
      </c>
      <c r="C16" s="20" t="str">
        <f aca="false">'1'!C16</f>
        <v>207A</v>
      </c>
      <c r="D16" s="20" t="str">
        <f aca="false">'1'!D16</f>
        <v>IGEM</v>
      </c>
      <c r="E16" s="20" t="n">
        <f aca="false">'1'!E16</f>
        <v>36</v>
      </c>
      <c r="F16" s="20" t="n">
        <v>35</v>
      </c>
      <c r="G16" s="20"/>
      <c r="H16" s="21"/>
      <c r="I16" s="20" t="n">
        <v>1</v>
      </c>
      <c r="J16" s="21"/>
      <c r="K16" s="20" t="n">
        <v>0</v>
      </c>
      <c r="L16" s="21" t="n">
        <v>0</v>
      </c>
      <c r="M16" s="20" t="n">
        <v>92</v>
      </c>
      <c r="N16" s="22" t="n">
        <v>0.83</v>
      </c>
    </row>
    <row r="17" s="23" customFormat="true" ht="26.4" hidden="false" customHeight="true" outlineLevel="0" collapsed="false">
      <c r="A17" s="37" t="str">
        <f aca="false">'1'!A17</f>
        <v>TALLER DE FINANZAS Y GESTIÓN EMPRESARIAL</v>
      </c>
      <c r="B17" s="20" t="s">
        <v>25</v>
      </c>
      <c r="C17" s="20" t="str">
        <f aca="false">'1'!C17</f>
        <v>807B</v>
      </c>
      <c r="D17" s="20" t="str">
        <f aca="false">'1'!D17</f>
        <v>IGEM</v>
      </c>
      <c r="E17" s="20" t="n">
        <f aca="false">'1'!E17</f>
        <v>18</v>
      </c>
      <c r="F17" s="20" t="n">
        <v>15</v>
      </c>
      <c r="G17" s="20"/>
      <c r="H17" s="21"/>
      <c r="I17" s="20" t="n">
        <v>3</v>
      </c>
      <c r="J17" s="21"/>
      <c r="K17" s="20" t="n">
        <v>0</v>
      </c>
      <c r="L17" s="21" t="n">
        <v>0</v>
      </c>
      <c r="M17" s="20" t="n">
        <v>82</v>
      </c>
      <c r="N17" s="22" t="n">
        <v>0.83</v>
      </c>
    </row>
    <row r="18" s="23" customFormat="true" ht="23.85" hidden="false" customHeight="false" outlineLevel="0" collapsed="false">
      <c r="A18" s="37" t="str">
        <f aca="false">'1'!A18</f>
        <v>CONTABILIDAD ORIENTADA A LOS NEGOCIOS</v>
      </c>
      <c r="B18" s="20" t="s">
        <v>25</v>
      </c>
      <c r="C18" s="20" t="str">
        <f aca="false">'1'!C18</f>
        <v>207B</v>
      </c>
      <c r="D18" s="20" t="str">
        <f aca="false">'1'!D18</f>
        <v>IGEM</v>
      </c>
      <c r="E18" s="20" t="n">
        <f aca="false">'1'!E18</f>
        <v>24</v>
      </c>
      <c r="F18" s="20" t="n">
        <v>17</v>
      </c>
      <c r="G18" s="20"/>
      <c r="H18" s="21"/>
      <c r="I18" s="20" t="n">
        <v>7</v>
      </c>
      <c r="J18" s="21"/>
      <c r="K18" s="20" t="n">
        <v>0</v>
      </c>
      <c r="L18" s="21" t="n">
        <v>0</v>
      </c>
      <c r="M18" s="20" t="n">
        <v>64</v>
      </c>
      <c r="N18" s="22" t="n">
        <v>0.71</v>
      </c>
    </row>
    <row r="19" s="23" customFormat="true" ht="12.75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4" t="s">
        <v>41</v>
      </c>
      <c r="B28" s="25" t="s">
        <v>42</v>
      </c>
      <c r="C28" s="25" t="s">
        <v>42</v>
      </c>
      <c r="D28" s="25" t="s">
        <v>42</v>
      </c>
      <c r="E28" s="25" t="n">
        <f aca="false">SUM(E14:E27)</f>
        <v>109</v>
      </c>
      <c r="F28" s="25" t="n">
        <f aca="false">SUM(F14:F27)</f>
        <v>95</v>
      </c>
      <c r="G28" s="25" t="n">
        <f aca="false">SUM(G14:G27)</f>
        <v>0</v>
      </c>
      <c r="H28" s="26" t="n">
        <f aca="false">SUM(F28:G28)/E28</f>
        <v>0.871559633027523</v>
      </c>
      <c r="I28" s="25" t="n">
        <f aca="false">(E28-SUM(F28:G28))-K28</f>
        <v>14</v>
      </c>
      <c r="J28" s="26" t="n">
        <f aca="false">I28/E28</f>
        <v>0.128440366972477</v>
      </c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81.2</v>
      </c>
      <c r="N28" s="27" t="n">
        <f aca="false">AVERAGE(N14:N27)</f>
        <v>0.746</v>
      </c>
    </row>
    <row r="30" customFormat="false" ht="120" hidden="false" customHeight="true" outlineLevel="0" collapsed="false">
      <c r="A30" s="28" t="s">
        <v>43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2.75" hidden="false" customHeight="false" outlineLevel="0" collapsed="false">
      <c r="A32" s="29"/>
    </row>
    <row r="33" customFormat="false" ht="12.75" hidden="false" customHeight="true" outlineLevel="0" collapsed="false">
      <c r="B33" s="30" t="s">
        <v>44</v>
      </c>
      <c r="C33" s="30"/>
      <c r="D33" s="30"/>
      <c r="G33" s="4" t="s">
        <v>45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2.75" hidden="true" customHeight="false" outlineLevel="0" collapsed="false"/>
    <row r="37" customFormat="false" ht="45" hidden="false" customHeight="true" outlineLevel="0" collapsed="false">
      <c r="B37" s="33" t="str">
        <f aca="false">B10</f>
        <v>LORENZO DE JESÚS ORGANISTA OLIVEROS</v>
      </c>
      <c r="C37" s="33"/>
      <c r="D37" s="33"/>
      <c r="E37" s="34"/>
      <c r="F37" s="34"/>
      <c r="G37" s="35" t="s">
        <v>46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4" activeCellId="0" sqref="A14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36" t="n">
        <f aca="false">'1'!E8</f>
        <v>5</v>
      </c>
      <c r="G8" s="8" t="s">
        <v>8</v>
      </c>
      <c r="H8" s="36" t="n">
        <f aca="false">'1'!H8</f>
        <v>5</v>
      </c>
      <c r="I8" s="12" t="s">
        <v>9</v>
      </c>
      <c r="J8" s="12"/>
      <c r="K8" s="12"/>
      <c r="L8" s="9" t="str">
        <f aca="false">'1'!L8</f>
        <v>FEB – JUL 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JESÚS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9.1" hidden="false" customHeight="true" outlineLevel="0" collapsed="false">
      <c r="A14" s="37" t="str">
        <f aca="false">'1'!A14</f>
        <v>PROGRAMACIÓN EN AMBIENTE CLIENTE SERVIDOR</v>
      </c>
      <c r="B14" s="20" t="s">
        <v>48</v>
      </c>
      <c r="C14" s="20" t="str">
        <f aca="false">'1'!C14</f>
        <v>610A</v>
      </c>
      <c r="D14" s="20" t="str">
        <f aca="false">'1'!D14</f>
        <v>IINF</v>
      </c>
      <c r="E14" s="20" t="n">
        <f aca="false">'1'!E14</f>
        <v>15</v>
      </c>
      <c r="F14" s="20" t="n">
        <v>10</v>
      </c>
      <c r="G14" s="20"/>
      <c r="H14" s="21"/>
      <c r="I14" s="20" t="n">
        <f aca="false">(E14-SUM(F14:G14))-K14</f>
        <v>5</v>
      </c>
      <c r="J14" s="21"/>
      <c r="K14" s="20" t="n">
        <v>0</v>
      </c>
      <c r="L14" s="21" t="n">
        <v>0</v>
      </c>
      <c r="M14" s="20" t="n">
        <v>63</v>
      </c>
      <c r="N14" s="22" t="n">
        <v>0.67</v>
      </c>
    </row>
    <row r="15" s="23" customFormat="true" ht="23.85" hidden="false" customHeight="false" outlineLevel="0" collapsed="false">
      <c r="A15" s="37" t="str">
        <f aca="false">'1'!A15</f>
        <v>TÉCNICAS DE ANÁLISIS MINERÍA Y VISUALIZACIÓN</v>
      </c>
      <c r="B15" s="20" t="s">
        <v>48</v>
      </c>
      <c r="C15" s="20" t="str">
        <f aca="false">'1'!C15</f>
        <v>810A</v>
      </c>
      <c r="D15" s="20" t="str">
        <f aca="false">'1'!D15</f>
        <v>IINF</v>
      </c>
      <c r="E15" s="20" t="n">
        <f aca="false">'1'!E15</f>
        <v>16</v>
      </c>
      <c r="F15" s="20" t="n">
        <v>15</v>
      </c>
      <c r="G15" s="20"/>
      <c r="H15" s="21"/>
      <c r="I15" s="20" t="n">
        <f aca="false">(E15-SUM(F15:G15))-K15</f>
        <v>1</v>
      </c>
      <c r="J15" s="21"/>
      <c r="K15" s="20" t="n">
        <v>0</v>
      </c>
      <c r="L15" s="21" t="n">
        <f aca="false">K15/E15</f>
        <v>0</v>
      </c>
      <c r="M15" s="20" t="n">
        <v>91</v>
      </c>
      <c r="N15" s="22" t="n">
        <v>0.88</v>
      </c>
    </row>
    <row r="16" s="23" customFormat="true" ht="12.75" hidden="false" customHeight="false" outlineLevel="0" collapsed="false">
      <c r="A16" s="37" t="str">
        <f aca="false">'1'!A16</f>
        <v>SOFTWARE DE APLICACIÓN EJECUTIVO</v>
      </c>
      <c r="B16" s="20" t="s">
        <v>48</v>
      </c>
      <c r="C16" s="20" t="str">
        <f aca="false">'1'!C16</f>
        <v>207A</v>
      </c>
      <c r="D16" s="20" t="str">
        <f aca="false">'1'!D16</f>
        <v>IGEM</v>
      </c>
      <c r="E16" s="20" t="n">
        <f aca="false">'1'!E16</f>
        <v>36</v>
      </c>
      <c r="F16" s="20" t="n">
        <v>33</v>
      </c>
      <c r="G16" s="20"/>
      <c r="H16" s="21"/>
      <c r="I16" s="20" t="n">
        <f aca="false">(E16-SUM(F16:G16))-K16</f>
        <v>3</v>
      </c>
      <c r="J16" s="21"/>
      <c r="K16" s="20" t="n">
        <v>0</v>
      </c>
      <c r="L16" s="21" t="n">
        <v>0</v>
      </c>
      <c r="M16" s="20" t="n">
        <v>88</v>
      </c>
      <c r="N16" s="22" t="n">
        <v>0.86</v>
      </c>
    </row>
    <row r="17" s="23" customFormat="true" ht="23.85" hidden="false" customHeight="false" outlineLevel="0" collapsed="false">
      <c r="A17" s="37" t="str">
        <f aca="false">'1'!A17</f>
        <v>TALLER DE FINANZAS Y GESTIÓN EMPRESARIAL</v>
      </c>
      <c r="B17" s="20" t="s">
        <v>47</v>
      </c>
      <c r="C17" s="20" t="str">
        <f aca="false">'1'!C17</f>
        <v>807B</v>
      </c>
      <c r="D17" s="20" t="str">
        <f aca="false">'1'!D17</f>
        <v>IGEM</v>
      </c>
      <c r="E17" s="20" t="n">
        <f aca="false">'1'!E17</f>
        <v>18</v>
      </c>
      <c r="F17" s="20" t="n">
        <v>18</v>
      </c>
      <c r="G17" s="20"/>
      <c r="H17" s="21"/>
      <c r="I17" s="20" t="n">
        <f aca="false">(E17-SUM(F17:G17))-K17</f>
        <v>0</v>
      </c>
      <c r="J17" s="21"/>
      <c r="K17" s="20" t="n">
        <v>0</v>
      </c>
      <c r="L17" s="21" t="n">
        <v>0</v>
      </c>
      <c r="M17" s="20" t="n">
        <v>98</v>
      </c>
      <c r="N17" s="22" t="n">
        <v>0.72</v>
      </c>
    </row>
    <row r="18" s="23" customFormat="true" ht="23.85" hidden="false" customHeight="false" outlineLevel="0" collapsed="false">
      <c r="A18" s="37" t="str">
        <f aca="false">'1'!A18</f>
        <v>CONTABILIDAD ORIENTADA A LOS NEGOCIOS</v>
      </c>
      <c r="B18" s="20" t="s">
        <v>47</v>
      </c>
      <c r="C18" s="20" t="str">
        <f aca="false">'1'!C18</f>
        <v>207B</v>
      </c>
      <c r="D18" s="20" t="str">
        <f aca="false">'1'!D18</f>
        <v>IGEM</v>
      </c>
      <c r="E18" s="20" t="n">
        <f aca="false">'1'!E18</f>
        <v>24</v>
      </c>
      <c r="F18" s="20" t="n">
        <v>18</v>
      </c>
      <c r="G18" s="20"/>
      <c r="H18" s="21"/>
      <c r="I18" s="20" t="n">
        <f aca="false">(E18-SUM(F18:G18))-K18</f>
        <v>6</v>
      </c>
      <c r="J18" s="21"/>
      <c r="K18" s="20" t="n">
        <v>0</v>
      </c>
      <c r="L18" s="21" t="n">
        <v>0</v>
      </c>
      <c r="M18" s="20" t="n">
        <v>70</v>
      </c>
      <c r="N18" s="22" t="n">
        <v>0.75</v>
      </c>
    </row>
    <row r="19" s="23" customFormat="true" ht="12.75" hidden="false" customHeight="false" outlineLevel="0" collapsed="false">
      <c r="A19" s="37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4" t="s">
        <v>41</v>
      </c>
      <c r="B28" s="25" t="s">
        <v>42</v>
      </c>
      <c r="C28" s="25" t="s">
        <v>42</v>
      </c>
      <c r="D28" s="25" t="s">
        <v>42</v>
      </c>
      <c r="E28" s="25" t="n">
        <f aca="false">SUM(E14:E27)</f>
        <v>109</v>
      </c>
      <c r="F28" s="25" t="n">
        <f aca="false">SUM(F14:F27)</f>
        <v>94</v>
      </c>
      <c r="G28" s="25" t="n">
        <f aca="false">SUM(G14:G27)</f>
        <v>0</v>
      </c>
      <c r="H28" s="26" t="n">
        <f aca="false">SUM(F28:G28)/E28</f>
        <v>0.862385321100918</v>
      </c>
      <c r="I28" s="25" t="n">
        <f aca="false">(E28-SUM(F28:G28))-K28</f>
        <v>15</v>
      </c>
      <c r="J28" s="26" t="n">
        <f aca="false">I28/E28</f>
        <v>0.137614678899083</v>
      </c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82</v>
      </c>
      <c r="N28" s="27" t="n">
        <f aca="false">AVERAGE(N14:N27)</f>
        <v>0.776</v>
      </c>
    </row>
    <row r="30" customFormat="false" ht="120" hidden="false" customHeight="true" outlineLevel="0" collapsed="false">
      <c r="A30" s="28" t="s">
        <v>43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2.75" hidden="false" customHeight="false" outlineLevel="0" collapsed="false">
      <c r="A32" s="29"/>
    </row>
    <row r="33" customFormat="false" ht="12.75" hidden="false" customHeight="true" outlineLevel="0" collapsed="false">
      <c r="B33" s="30" t="s">
        <v>44</v>
      </c>
      <c r="C33" s="30"/>
      <c r="D33" s="30"/>
      <c r="G33" s="4" t="s">
        <v>45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2.75" hidden="true" customHeight="false" outlineLevel="0" collapsed="false"/>
    <row r="37" customFormat="false" ht="45" hidden="false" customHeight="true" outlineLevel="0" collapsed="false">
      <c r="B37" s="33" t="str">
        <f aca="false">B10</f>
        <v>LORENZO DE JESÚS ORGANISTA OLIVEROS</v>
      </c>
      <c r="C37" s="33"/>
      <c r="D37" s="33"/>
      <c r="E37" s="34"/>
      <c r="F37" s="34"/>
      <c r="G37" s="35" t="s">
        <v>46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5" colorId="64" zoomScale="100" zoomScaleNormal="100" zoomScalePageLayoutView="100" workbookViewId="0">
      <selection pane="topLeft" activeCell="A14" activeCellId="0" sqref="A14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49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36" t="n">
        <f aca="false">'1'!E8</f>
        <v>5</v>
      </c>
      <c r="G8" s="8" t="s">
        <v>8</v>
      </c>
      <c r="H8" s="36" t="n">
        <f aca="false">'1'!H8</f>
        <v>5</v>
      </c>
      <c r="I8" s="12" t="s">
        <v>9</v>
      </c>
      <c r="J8" s="12"/>
      <c r="K8" s="12"/>
      <c r="L8" s="9" t="str">
        <f aca="false">'1'!L8</f>
        <v>FEB – JUL 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JESÚS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3.85" hidden="false" customHeight="false" outlineLevel="0" collapsed="false">
      <c r="A14" s="37" t="str">
        <f aca="false">'1'!A14</f>
        <v>PROGRAMACIÓN EN AMBIENTE CLIENTE SERVIDOR</v>
      </c>
      <c r="B14" s="20" t="s">
        <v>50</v>
      </c>
      <c r="C14" s="20" t="str">
        <f aca="false">'1'!C14</f>
        <v>610A</v>
      </c>
      <c r="D14" s="20" t="str">
        <f aca="false">'1'!D14</f>
        <v>IINF</v>
      </c>
      <c r="E14" s="20" t="n">
        <f aca="false">'1'!E14</f>
        <v>15</v>
      </c>
      <c r="F14" s="20" t="n">
        <v>15</v>
      </c>
      <c r="G14" s="20"/>
      <c r="H14" s="21"/>
      <c r="I14" s="20" t="n">
        <f aca="false">(E14-SUM(F14:G14))-K14</f>
        <v>0</v>
      </c>
      <c r="J14" s="21"/>
      <c r="K14" s="20" t="n">
        <v>0</v>
      </c>
      <c r="L14" s="21" t="n">
        <v>0</v>
      </c>
      <c r="M14" s="20" t="n">
        <v>90</v>
      </c>
      <c r="N14" s="22" t="n">
        <v>0.67</v>
      </c>
    </row>
    <row r="15" s="23" customFormat="true" ht="23.85" hidden="false" customHeight="false" outlineLevel="0" collapsed="false">
      <c r="A15" s="37" t="str">
        <f aca="false">'1'!A15</f>
        <v>TÉCNICAS DE ANÁLISIS MINERÍA Y VISUALIZACIÓN</v>
      </c>
      <c r="B15" s="20" t="s">
        <v>50</v>
      </c>
      <c r="C15" s="20" t="str">
        <f aca="false">'1'!C15</f>
        <v>810A</v>
      </c>
      <c r="D15" s="20" t="str">
        <f aca="false">'1'!D15</f>
        <v>IINF</v>
      </c>
      <c r="E15" s="20" t="n">
        <f aca="false">'1'!E15</f>
        <v>16</v>
      </c>
      <c r="F15" s="20" t="n">
        <v>14</v>
      </c>
      <c r="G15" s="20"/>
      <c r="H15" s="21"/>
      <c r="I15" s="20" t="n">
        <f aca="false">(E15-SUM(F15:G15))-K15</f>
        <v>2</v>
      </c>
      <c r="J15" s="21"/>
      <c r="K15" s="20" t="n">
        <v>0</v>
      </c>
      <c r="L15" s="21" t="n">
        <f aca="false">K15/E15</f>
        <v>0</v>
      </c>
      <c r="M15" s="20" t="n">
        <v>86</v>
      </c>
      <c r="N15" s="22" t="n">
        <v>0.88</v>
      </c>
    </row>
    <row r="16" s="23" customFormat="true" ht="12.75" hidden="false" customHeight="false" outlineLevel="0" collapsed="false">
      <c r="A16" s="37" t="str">
        <f aca="false">'1'!A16</f>
        <v>SOFTWARE DE APLICACIÓN EJECUTIVO</v>
      </c>
      <c r="B16" s="20" t="s">
        <v>50</v>
      </c>
      <c r="C16" s="20" t="str">
        <f aca="false">'1'!C16</f>
        <v>207A</v>
      </c>
      <c r="D16" s="20" t="str">
        <f aca="false">'1'!D16</f>
        <v>IGEM</v>
      </c>
      <c r="E16" s="20" t="n">
        <f aca="false">'1'!E16</f>
        <v>36</v>
      </c>
      <c r="F16" s="20" t="n">
        <v>35</v>
      </c>
      <c r="G16" s="20"/>
      <c r="H16" s="21"/>
      <c r="I16" s="20" t="n">
        <f aca="false">(E16-SUM(F16:G16))-K16</f>
        <v>1</v>
      </c>
      <c r="J16" s="21"/>
      <c r="K16" s="20" t="n">
        <v>0</v>
      </c>
      <c r="L16" s="21" t="n">
        <v>0</v>
      </c>
      <c r="M16" s="20" t="n">
        <v>94</v>
      </c>
      <c r="N16" s="22" t="n">
        <v>0.83</v>
      </c>
    </row>
    <row r="17" s="23" customFormat="true" ht="23.85" hidden="false" customHeight="false" outlineLevel="0" collapsed="false">
      <c r="A17" s="37" t="str">
        <f aca="false">'1'!A17</f>
        <v>TALLER DE FINANZAS Y GESTIÓN EMPRESARIAL</v>
      </c>
      <c r="B17" s="20" t="s">
        <v>48</v>
      </c>
      <c r="C17" s="20" t="str">
        <f aca="false">'1'!C17</f>
        <v>807B</v>
      </c>
      <c r="D17" s="20" t="str">
        <f aca="false">'1'!D17</f>
        <v>IGEM</v>
      </c>
      <c r="E17" s="20" t="n">
        <f aca="false">'1'!E17</f>
        <v>18</v>
      </c>
      <c r="F17" s="20" t="n">
        <v>18</v>
      </c>
      <c r="G17" s="20"/>
      <c r="H17" s="21"/>
      <c r="I17" s="20" t="n">
        <f aca="false">(E17-SUM(F17:G17))-K17</f>
        <v>0</v>
      </c>
      <c r="J17" s="21"/>
      <c r="K17" s="20" t="n">
        <v>0</v>
      </c>
      <c r="L17" s="21" t="n">
        <v>0</v>
      </c>
      <c r="M17" s="20" t="n">
        <v>99</v>
      </c>
      <c r="N17" s="22" t="n">
        <v>0.61</v>
      </c>
    </row>
    <row r="18" s="23" customFormat="true" ht="23.85" hidden="false" customHeight="false" outlineLevel="0" collapsed="false">
      <c r="A18" s="37" t="str">
        <f aca="false">'1'!A18</f>
        <v>CONTABILIDAD ORIENTADA A LOS NEGOCIOS</v>
      </c>
      <c r="B18" s="20" t="s">
        <v>48</v>
      </c>
      <c r="C18" s="20" t="str">
        <f aca="false">'1'!C18</f>
        <v>207B</v>
      </c>
      <c r="D18" s="20" t="str">
        <f aca="false">'1'!D18</f>
        <v>IGEM</v>
      </c>
      <c r="E18" s="20" t="n">
        <f aca="false">'1'!E18</f>
        <v>24</v>
      </c>
      <c r="F18" s="20" t="n">
        <v>21</v>
      </c>
      <c r="G18" s="20"/>
      <c r="H18" s="21"/>
      <c r="I18" s="20" t="n">
        <f aca="false">(E18-SUM(F18:G18))-K18</f>
        <v>3</v>
      </c>
      <c r="J18" s="21"/>
      <c r="K18" s="20" t="n">
        <v>0</v>
      </c>
      <c r="L18" s="21" t="n">
        <v>0</v>
      </c>
      <c r="M18" s="20" t="n">
        <v>80</v>
      </c>
      <c r="N18" s="22" t="n">
        <v>0.88</v>
      </c>
    </row>
    <row r="19" s="23" customFormat="true" ht="12.75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4" t="s">
        <v>41</v>
      </c>
      <c r="B28" s="25" t="s">
        <v>42</v>
      </c>
      <c r="C28" s="25" t="s">
        <v>42</v>
      </c>
      <c r="D28" s="25" t="s">
        <v>42</v>
      </c>
      <c r="E28" s="25" t="n">
        <f aca="false">SUM(E14:E27)</f>
        <v>109</v>
      </c>
      <c r="F28" s="25" t="n">
        <f aca="false">SUM(F14:F27)</f>
        <v>103</v>
      </c>
      <c r="G28" s="25" t="n">
        <f aca="false">SUM(G14:G27)</f>
        <v>0</v>
      </c>
      <c r="H28" s="26" t="n">
        <f aca="false">SUM(F28:G28)/E28</f>
        <v>0.944954128440367</v>
      </c>
      <c r="I28" s="25" t="n">
        <f aca="false">(E28-SUM(F28:G28))-K28</f>
        <v>6</v>
      </c>
      <c r="J28" s="26" t="n">
        <f aca="false">I28/E28</f>
        <v>0.055045871559633</v>
      </c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89.8</v>
      </c>
      <c r="N28" s="27" t="n">
        <f aca="false">AVERAGE(N14:N27)</f>
        <v>0.774</v>
      </c>
    </row>
    <row r="30" customFormat="false" ht="120" hidden="false" customHeight="true" outlineLevel="0" collapsed="false">
      <c r="A30" s="28" t="s">
        <v>43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2.75" hidden="false" customHeight="false" outlineLevel="0" collapsed="false">
      <c r="A32" s="29"/>
    </row>
    <row r="33" customFormat="false" ht="12.75" hidden="false" customHeight="true" outlineLevel="0" collapsed="false">
      <c r="B33" s="30" t="s">
        <v>44</v>
      </c>
      <c r="C33" s="30"/>
      <c r="D33" s="30"/>
      <c r="G33" s="4" t="s">
        <v>45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2.75" hidden="true" customHeight="false" outlineLevel="0" collapsed="false"/>
    <row r="37" customFormat="false" ht="45" hidden="false" customHeight="true" outlineLevel="0" collapsed="false">
      <c r="B37" s="33" t="str">
        <f aca="false">B10</f>
        <v>LORENZO DE JESÚS ORGANISTA OLIVEROS</v>
      </c>
      <c r="C37" s="33"/>
      <c r="D37" s="33"/>
      <c r="E37" s="34"/>
      <c r="F37" s="34"/>
      <c r="G37" s="35" t="s">
        <v>46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true" showOutlineSymbols="true" defaultGridColor="true" view="normal" topLeftCell="A16" colorId="64" zoomScale="110" zoomScaleNormal="110" zoomScalePageLayoutView="100" workbookViewId="0">
      <selection pane="topLeft" activeCell="N19" activeCellId="0" sqref="N19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51</v>
      </c>
      <c r="C8" s="9"/>
      <c r="D8" s="10" t="s">
        <v>7</v>
      </c>
      <c r="E8" s="36" t="n">
        <f aca="false">'1'!E8</f>
        <v>5</v>
      </c>
      <c r="G8" s="8" t="s">
        <v>8</v>
      </c>
      <c r="H8" s="36" t="n">
        <f aca="false">'1'!H8</f>
        <v>5</v>
      </c>
      <c r="I8" s="12" t="s">
        <v>9</v>
      </c>
      <c r="J8" s="12"/>
      <c r="K8" s="12"/>
      <c r="L8" s="9" t="str">
        <f aca="false">'1'!L8</f>
        <v>FEB – JUL 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JESÚS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3.85" hidden="false" customHeight="false" outlineLevel="0" collapsed="false">
      <c r="A14" s="37" t="str">
        <f aca="false">'1'!A14</f>
        <v>PROGRAMACIÓN EN AMBIENTE CLIENTE SERVIDOR</v>
      </c>
      <c r="B14" s="20" t="s">
        <v>52</v>
      </c>
      <c r="C14" s="20" t="str">
        <f aca="false">'1'!C14</f>
        <v>610A</v>
      </c>
      <c r="D14" s="20" t="str">
        <f aca="false">'1'!D14</f>
        <v>IINF</v>
      </c>
      <c r="E14" s="20" t="n">
        <f aca="false">'1'!E14</f>
        <v>15</v>
      </c>
      <c r="F14" s="20" t="n">
        <v>9</v>
      </c>
      <c r="G14" s="20" t="n">
        <v>6</v>
      </c>
      <c r="H14" s="21" t="n">
        <v>1</v>
      </c>
      <c r="I14" s="20" t="n">
        <f aca="false">(E14-SUM(F14:G14))-K14</f>
        <v>0</v>
      </c>
      <c r="J14" s="21" t="n">
        <v>0</v>
      </c>
      <c r="K14" s="20" t="n">
        <v>0</v>
      </c>
      <c r="L14" s="21" t="n">
        <v>0</v>
      </c>
      <c r="M14" s="20" t="n">
        <v>88</v>
      </c>
      <c r="N14" s="22" t="n">
        <v>0.53</v>
      </c>
    </row>
    <row r="15" s="23" customFormat="true" ht="23.85" hidden="false" customHeight="false" outlineLevel="0" collapsed="false">
      <c r="A15" s="37" t="str">
        <f aca="false">'1'!A15</f>
        <v>TÉCNICAS DE ANÁLISIS MINERÍA Y VISUALIZACIÓN</v>
      </c>
      <c r="B15" s="20" t="s">
        <v>52</v>
      </c>
      <c r="C15" s="20" t="str">
        <f aca="false">'1'!C15</f>
        <v>810A</v>
      </c>
      <c r="D15" s="20" t="str">
        <f aca="false">'1'!D15</f>
        <v>IINF</v>
      </c>
      <c r="E15" s="20" t="n">
        <f aca="false">'1'!E15</f>
        <v>16</v>
      </c>
      <c r="F15" s="20" t="n">
        <v>14</v>
      </c>
      <c r="G15" s="20" t="n">
        <v>2</v>
      </c>
      <c r="H15" s="21" t="n">
        <v>1</v>
      </c>
      <c r="I15" s="20" t="n">
        <f aca="false">(E15-SUM(F15:G15))-K15</f>
        <v>0</v>
      </c>
      <c r="J15" s="21" t="n">
        <v>0</v>
      </c>
      <c r="K15" s="20" t="n">
        <v>0</v>
      </c>
      <c r="L15" s="21" t="n">
        <f aca="false">K15/E15</f>
        <v>0</v>
      </c>
      <c r="M15" s="20" t="n">
        <v>95</v>
      </c>
      <c r="N15" s="22" t="n">
        <v>0.63</v>
      </c>
    </row>
    <row r="16" s="23" customFormat="true" ht="12.75" hidden="false" customHeight="false" outlineLevel="0" collapsed="false">
      <c r="A16" s="37" t="str">
        <f aca="false">'1'!A16</f>
        <v>SOFTWARE DE APLICACIÓN EJECUTIVO</v>
      </c>
      <c r="B16" s="20" t="s">
        <v>52</v>
      </c>
      <c r="C16" s="20" t="str">
        <f aca="false">'1'!C16</f>
        <v>207A</v>
      </c>
      <c r="D16" s="20" t="str">
        <f aca="false">'1'!D16</f>
        <v>IGEM</v>
      </c>
      <c r="E16" s="20" t="n">
        <f aca="false">'1'!E16</f>
        <v>36</v>
      </c>
      <c r="F16" s="20" t="n">
        <v>31</v>
      </c>
      <c r="G16" s="20" t="n">
        <v>4</v>
      </c>
      <c r="H16" s="21" t="n">
        <v>0.97</v>
      </c>
      <c r="I16" s="20" t="n">
        <f aca="false">(E16-SUM(F16:G16))-K16</f>
        <v>1</v>
      </c>
      <c r="J16" s="21" t="n">
        <v>0.03</v>
      </c>
      <c r="K16" s="20" t="n">
        <v>0</v>
      </c>
      <c r="L16" s="21" t="n">
        <v>0</v>
      </c>
      <c r="M16" s="20" t="n">
        <v>90</v>
      </c>
      <c r="N16" s="22" t="n">
        <v>0.75</v>
      </c>
    </row>
    <row r="17" s="23" customFormat="true" ht="23.85" hidden="false" customHeight="false" outlineLevel="0" collapsed="false">
      <c r="A17" s="37" t="str">
        <f aca="false">'1'!A17</f>
        <v>TALLER DE FINANZAS Y GESTIÓN EMPRESARIAL</v>
      </c>
      <c r="B17" s="20" t="s">
        <v>52</v>
      </c>
      <c r="C17" s="20" t="str">
        <f aca="false">'1'!C17</f>
        <v>807B</v>
      </c>
      <c r="D17" s="20" t="str">
        <f aca="false">'1'!D17</f>
        <v>IGEM</v>
      </c>
      <c r="E17" s="20" t="n">
        <f aca="false">'1'!E17</f>
        <v>18</v>
      </c>
      <c r="F17" s="20" t="n">
        <v>15</v>
      </c>
      <c r="G17" s="20" t="n">
        <v>3</v>
      </c>
      <c r="H17" s="21" t="n">
        <v>1</v>
      </c>
      <c r="I17" s="20" t="n">
        <f aca="false">(E17-SUM(F17:G17))-K17</f>
        <v>0</v>
      </c>
      <c r="J17" s="21" t="n">
        <v>0</v>
      </c>
      <c r="K17" s="20" t="n">
        <v>0</v>
      </c>
      <c r="L17" s="21" t="n">
        <v>0</v>
      </c>
      <c r="M17" s="20" t="n">
        <v>98</v>
      </c>
      <c r="N17" s="22" t="n">
        <v>0.56</v>
      </c>
    </row>
    <row r="18" s="23" customFormat="true" ht="23.85" hidden="false" customHeight="false" outlineLevel="0" collapsed="false">
      <c r="A18" s="37" t="str">
        <f aca="false">'1'!A18</f>
        <v>CONTABILIDAD ORIENTADA A LOS NEGOCIOS</v>
      </c>
      <c r="B18" s="20" t="s">
        <v>52</v>
      </c>
      <c r="C18" s="20" t="str">
        <f aca="false">'1'!C18</f>
        <v>207B</v>
      </c>
      <c r="D18" s="20" t="str">
        <f aca="false">'1'!D18</f>
        <v>IGEM</v>
      </c>
      <c r="E18" s="20" t="n">
        <f aca="false">'1'!E18</f>
        <v>24</v>
      </c>
      <c r="F18" s="20" t="n">
        <v>15</v>
      </c>
      <c r="G18" s="20" t="n">
        <v>5</v>
      </c>
      <c r="H18" s="21" t="n">
        <v>0.83</v>
      </c>
      <c r="I18" s="20" t="n">
        <f aca="false">(E18-SUM(F18:G18))-K18</f>
        <v>4</v>
      </c>
      <c r="J18" s="21" t="n">
        <v>0.17</v>
      </c>
      <c r="K18" s="20" t="n">
        <v>0</v>
      </c>
      <c r="L18" s="21" t="n">
        <v>0</v>
      </c>
      <c r="M18" s="20" t="n">
        <v>77</v>
      </c>
      <c r="N18" s="22" t="n">
        <v>0.83</v>
      </c>
    </row>
    <row r="19" s="23" customFormat="true" ht="12.75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4" t="s">
        <v>41</v>
      </c>
      <c r="B28" s="25" t="s">
        <v>42</v>
      </c>
      <c r="C28" s="25" t="s">
        <v>42</v>
      </c>
      <c r="D28" s="25" t="s">
        <v>42</v>
      </c>
      <c r="E28" s="25" t="n">
        <f aca="false">SUM(E14:E27)</f>
        <v>109</v>
      </c>
      <c r="F28" s="25" t="n">
        <f aca="false">SUM(F14:F27)</f>
        <v>84</v>
      </c>
      <c r="G28" s="25" t="n">
        <f aca="false">SUM(G14:G27)</f>
        <v>20</v>
      </c>
      <c r="H28" s="26" t="n">
        <f aca="false">SUM(F28:G28)/E28</f>
        <v>0.954128440366973</v>
      </c>
      <c r="I28" s="25" t="n">
        <f aca="false">(E28-SUM(F28:G28))-K28</f>
        <v>5</v>
      </c>
      <c r="J28" s="26" t="n">
        <f aca="false">I28/E28</f>
        <v>0.0458715596330275</v>
      </c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89.6</v>
      </c>
      <c r="N28" s="27" t="n">
        <f aca="false">AVERAGE(N14:N27)</f>
        <v>0.66</v>
      </c>
    </row>
    <row r="30" customFormat="false" ht="120" hidden="false" customHeight="true" outlineLevel="0" collapsed="false">
      <c r="A30" s="28" t="s">
        <v>43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2.75" hidden="false" customHeight="false" outlineLevel="0" collapsed="false">
      <c r="A32" s="29"/>
    </row>
    <row r="33" customFormat="false" ht="12.75" hidden="false" customHeight="true" outlineLevel="0" collapsed="false">
      <c r="B33" s="30" t="s">
        <v>44</v>
      </c>
      <c r="C33" s="30"/>
      <c r="D33" s="30"/>
      <c r="G33" s="4" t="s">
        <v>45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2.75" hidden="true" customHeight="false" outlineLevel="0" collapsed="false"/>
    <row r="37" customFormat="false" ht="45" hidden="false" customHeight="true" outlineLevel="0" collapsed="false">
      <c r="B37" s="33" t="str">
        <f aca="false">B10</f>
        <v>LORENZO DE JESÚS ORGANISTA OLIVEROS</v>
      </c>
      <c r="C37" s="33"/>
      <c r="D37" s="33"/>
      <c r="E37" s="34"/>
      <c r="F37" s="34"/>
      <c r="G37" s="35" t="s">
        <v>46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194</TotalTime>
  <Application>LibreOffice/7.5.3.2$Linux_X86_64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2023-06-28T13:30:36Z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