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45CBC2AE-FB7E-4E62-83F0-44C24FB2BF63}" xr6:coauthVersionLast="47" xr6:coauthVersionMax="47" xr10:uidLastSave="{00000000-0000-0000-0000-000000000000}"/>
  <bookViews>
    <workbookView xWindow="-96" yWindow="-96" windowWidth="19392" windowHeight="10392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'4'!$A$1:$N$41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0" i="24" l="1"/>
  <c r="C20" i="24"/>
  <c r="D20" i="24"/>
  <c r="E20" i="24"/>
  <c r="C18" i="24"/>
  <c r="E18" i="24"/>
  <c r="E16" i="24"/>
  <c r="D23" i="25"/>
  <c r="D14" i="25"/>
  <c r="N28" i="25"/>
  <c r="M28" i="25"/>
  <c r="K28" i="25"/>
  <c r="G28" i="25"/>
  <c r="F28" i="25"/>
  <c r="E17" i="25"/>
  <c r="E28" i="25" s="1"/>
  <c r="D17" i="25"/>
  <c r="E16" i="25"/>
  <c r="D16" i="25"/>
  <c r="D15" i="25"/>
  <c r="B37" i="25"/>
  <c r="L8" i="25"/>
  <c r="N32" i="24"/>
  <c r="M32" i="24"/>
  <c r="K32" i="24"/>
  <c r="G32" i="24"/>
  <c r="F32" i="24"/>
  <c r="D21" i="24"/>
  <c r="A21" i="24"/>
  <c r="D19" i="24"/>
  <c r="D18" i="24" s="1"/>
  <c r="A19" i="24"/>
  <c r="A18" i="24" s="1"/>
  <c r="D17" i="24"/>
  <c r="D16" i="24" s="1"/>
  <c r="C17" i="24"/>
  <c r="C16" i="24" s="1"/>
  <c r="A17" i="24"/>
  <c r="A16" i="24" s="1"/>
  <c r="E14" i="24"/>
  <c r="E15" i="24" s="1"/>
  <c r="D14" i="24"/>
  <c r="D15" i="24" s="1"/>
  <c r="C14" i="24"/>
  <c r="C15" i="24" s="1"/>
  <c r="A14" i="24"/>
  <c r="A15" i="24" s="1"/>
  <c r="B10" i="24"/>
  <c r="B41" i="24" s="1"/>
  <c r="L8" i="24"/>
  <c r="H8" i="24"/>
  <c r="E8" i="24"/>
  <c r="N28" i="23"/>
  <c r="M28" i="23"/>
  <c r="K28" i="23"/>
  <c r="G28" i="23"/>
  <c r="F28" i="23"/>
  <c r="D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L28" i="25" l="1"/>
  <c r="E32" i="24"/>
  <c r="L32" i="24" s="1"/>
  <c r="E28" i="23"/>
  <c r="L28" i="23" s="1"/>
  <c r="I29" i="22"/>
  <c r="J29" i="22" s="1"/>
  <c r="H29" i="22"/>
  <c r="L29" i="22"/>
  <c r="H28" i="25"/>
  <c r="I28" i="25"/>
  <c r="J28" i="25" s="1"/>
  <c r="H32" i="24" l="1"/>
  <c r="I32" i="24"/>
  <c r="J32" i="24" s="1"/>
  <c r="J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<sst xmlns="http://schemas.openxmlformats.org/spreadsheetml/2006/main" count="205" uniqueCount="47">
  <si>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</si>
  <si>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</si>
  <si>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</si>
  <si>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</si>
  <si>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</si>
  <si>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</si>
  <si>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</si>
  <si>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</si>
  <si>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</si>
  <si>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</si>
  <si>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</si>
  <si>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</si>
  <si>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</si>
  <si>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</si>
  <si>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</si>
  <si>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</si>
  <si>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</si>
  <si>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</si>
  <si>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</si>
  <si>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</si>
  <si>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</si>
  <si>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</si>
  <si>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</si>
  <si>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</si>
  <si>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</si>
  <si>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</si>
  <si>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</si>
  <si>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</si>
  <si>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</si>
  <si>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</si>
  <si>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</si>
  <si>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</si>
  <si>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L.C Manuel de Jesús Cano Bustamante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</si>
  <si>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</si>
  <si>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</si>
  <si>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</si>
  <si>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</si>
  <si>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</si>
  <si>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</si>
  <si>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</si>
  <si>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</si>
  <si>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</si>
  <si>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</si>
  <si>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Febrero - Julio 2023</t>
  </si>
  <si>
    <t>L.C. Manuel de Jesus Cano Bustamante</t>
  </si>
  <si>
    <t>Lic. En Administración</t>
  </si>
  <si>
    <t>LC.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</si>
</sst>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96" zoomScaleNormal="96" zoomScaleSheetLayoutView="100" zoomScalePageLayoutView="85" workbookViewId="0">
      <selection activeCell="G37" sqref="G37:J37"/>
    </sheetView>
  </sheetViews>
  <sheetFormatPr baseColWidth="10" defaultColWidth="11.47265625" defaultRowHeight="12.3" x14ac:dyDescent="0.4"/>
  <cols>
    <col min="1" max="1" width="38.47265625" style="1" bestFit="1" customWidth="1"/>
    <col min="2" max="2" width="9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2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4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38</v>
      </c>
      <c r="B14" s="9" t="s">
        <v>36</v>
      </c>
      <c r="C14" s="9" t="s">
        <v>42</v>
      </c>
      <c r="D14" s="9" t="s">
        <v>31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4">
      <c r="A15" s="8" t="s">
        <v>38</v>
      </c>
      <c r="B15" s="9" t="s">
        <v>37</v>
      </c>
      <c r="C15" s="9" t="s">
        <v>41</v>
      </c>
      <c r="D15" s="9" t="s">
        <v>31</v>
      </c>
      <c r="E15" s="9">
        <v>20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4">
      <c r="A16" s="8" t="s">
        <v>39</v>
      </c>
      <c r="B16" s="9" t="s">
        <v>37</v>
      </c>
      <c r="C16" s="9" t="s">
        <v>42</v>
      </c>
      <c r="D16" s="9" t="s">
        <v>31</v>
      </c>
      <c r="E16" s="9">
        <v>32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4">
      <c r="A17" s="8" t="s">
        <v>39</v>
      </c>
      <c r="B17" s="9" t="s">
        <v>37</v>
      </c>
      <c r="C17" s="9" t="s">
        <v>41</v>
      </c>
      <c r="D17" s="9" t="s">
        <v>31</v>
      </c>
      <c r="E17" s="9">
        <v>21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MCA.  Erika del Carmen Páez Chacha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28" zoomScale="85" zoomScaleNormal="85" zoomScaleSheetLayoutView="100" zoomScalePageLayoutView="85" workbookViewId="0">
      <selection activeCell="B10" sqref="B10:L10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45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4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>
        <v>20</v>
      </c>
      <c r="G14" s="9"/>
      <c r="H14" s="10">
        <v>0.62</v>
      </c>
      <c r="I14" s="9">
        <v>12</v>
      </c>
      <c r="J14" s="10">
        <v>0.375</v>
      </c>
      <c r="K14" s="9"/>
      <c r="L14" s="10">
        <v>0</v>
      </c>
      <c r="M14" s="9">
        <v>53</v>
      </c>
      <c r="N14" s="15">
        <v>0.63</v>
      </c>
    </row>
    <row r="15" spans="1:14" s="11" customFormat="1" x14ac:dyDescent="0.4">
      <c r="A15" s="9" t="str">
        <f>'1'!A15</f>
        <v>Comunicación Corporativa</v>
      </c>
      <c r="B15" s="9">
        <v>1</v>
      </c>
      <c r="C15" s="9" t="s">
        <v>41</v>
      </c>
      <c r="D15" s="9" t="s">
        <v>31</v>
      </c>
      <c r="E15" s="9">
        <v>20</v>
      </c>
      <c r="F15" s="9">
        <v>16</v>
      </c>
      <c r="G15" s="9"/>
      <c r="H15" s="10">
        <v>0.8</v>
      </c>
      <c r="I15" s="9">
        <v>4</v>
      </c>
      <c r="J15" s="10">
        <v>0.2</v>
      </c>
      <c r="K15" s="9"/>
      <c r="L15" s="10">
        <v>0</v>
      </c>
      <c r="M15" s="9">
        <v>56</v>
      </c>
      <c r="N15" s="15">
        <v>0.8</v>
      </c>
    </row>
    <row r="16" spans="1:14" s="11" customFormat="1" x14ac:dyDescent="0.4">
      <c r="A16" s="9" t="str">
        <f>'1'!A16</f>
        <v>Taller de Desarrollo Humano</v>
      </c>
      <c r="B16" s="9">
        <v>1</v>
      </c>
      <c r="C16" s="9" t="s">
        <v>42</v>
      </c>
      <c r="D16" s="9" t="str">
        <f>'1'!D15</f>
        <v>LADM</v>
      </c>
      <c r="E16" s="9">
        <v>32</v>
      </c>
      <c r="F16" s="9">
        <v>26</v>
      </c>
      <c r="G16" s="9"/>
      <c r="H16" s="10">
        <v>0.81</v>
      </c>
      <c r="I16" s="9">
        <v>6</v>
      </c>
      <c r="J16" s="10">
        <v>0.19</v>
      </c>
      <c r="K16" s="9"/>
      <c r="L16" s="10">
        <v>0</v>
      </c>
      <c r="M16" s="9">
        <v>79</v>
      </c>
      <c r="N16" s="15">
        <v>0.81</v>
      </c>
    </row>
    <row r="17" spans="1:14" s="11" customFormat="1" x14ac:dyDescent="0.4">
      <c r="A17" s="9" t="str">
        <f>'1'!A17</f>
        <v>Taller de Desarrollo Humano</v>
      </c>
      <c r="B17" s="9">
        <v>1</v>
      </c>
      <c r="C17" s="9" t="s">
        <v>41</v>
      </c>
      <c r="D17" s="9" t="str">
        <f>'1'!D16</f>
        <v>LADM</v>
      </c>
      <c r="E17" s="9">
        <v>21</v>
      </c>
      <c r="F17" s="9">
        <v>13</v>
      </c>
      <c r="G17" s="9"/>
      <c r="H17" s="10">
        <v>0.62</v>
      </c>
      <c r="I17" s="9">
        <v>8</v>
      </c>
      <c r="J17" s="10">
        <v>0.38</v>
      </c>
      <c r="K17" s="9"/>
      <c r="L17" s="10">
        <v>0</v>
      </c>
      <c r="M17" s="9">
        <v>57</v>
      </c>
      <c r="N17" s="15">
        <v>0.62</v>
      </c>
    </row>
    <row r="18" spans="1:14" s="11" customFormat="1" x14ac:dyDescent="0.4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4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6" thickBot="1" x14ac:dyDescent="0.4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105</v>
      </c>
      <c r="F29" s="17">
        <f>SUM(F14:F28)</f>
        <v>75</v>
      </c>
      <c r="G29" s="17">
        <f>SUM(G14:G28)</f>
        <v>0</v>
      </c>
      <c r="H29" s="18">
        <f>SUM(F29:G29)/E29</f>
        <v>0.7142857142857143</v>
      </c>
      <c r="I29" s="17">
        <f t="shared" ref="I29" si="0">(E29-SUM(F29:G29))-K29</f>
        <v>30</v>
      </c>
      <c r="J29" s="18">
        <f t="shared" ref="J29" si="1">I29/E29</f>
        <v>0.2857142857142857</v>
      </c>
      <c r="K29" s="17">
        <f>SUM(K14:K28)</f>
        <v>0</v>
      </c>
      <c r="L29" s="18">
        <f t="shared" ref="L29" si="2">K29/E29</f>
        <v>0</v>
      </c>
      <c r="M29" s="17">
        <f>AVERAGE(M14:M28)</f>
        <v>61.25</v>
      </c>
      <c r="N29" s="19">
        <f>AVERAGE(N14:N28)</f>
        <v>0.71500000000000008</v>
      </c>
    </row>
    <row r="31" spans="1:14" ht="120" customHeight="1" x14ac:dyDescent="0.4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4">
      <c r="A33" s="12"/>
    </row>
    <row r="34" spans="1:10" x14ac:dyDescent="0.4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4">
      <c r="B35" s="28"/>
      <c r="C35" s="28"/>
      <c r="D35" s="28"/>
      <c r="G35" s="29"/>
      <c r="H35" s="29"/>
      <c r="I35" s="29"/>
      <c r="J35" s="29"/>
    </row>
    <row r="36" spans="1:10" hidden="1" x14ac:dyDescent="0.4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4"/>
    <row r="38" spans="1:10" ht="45" customHeight="1" x14ac:dyDescent="0.4">
      <c r="B38" s="23" t="str">
        <f>B10</f>
        <v>MCA.  Erika del Carmen Páez Chacha</v>
      </c>
      <c r="C38" s="23"/>
      <c r="D38" s="23"/>
      <c r="E38" s="13"/>
      <c r="F38" s="13"/>
      <c r="G38" s="23" t="s">
        <v>44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26" zoomScale="85" zoomScaleNormal="85" zoomScaleSheetLayoutView="100" zoomScalePageLayoutView="85" workbookViewId="0">
      <selection activeCell="N34" sqref="N34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6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6" x14ac:dyDescent="0.4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x14ac:dyDescent="0.4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>
        <v>21</v>
      </c>
      <c r="G14" s="9"/>
      <c r="H14" s="10">
        <v>0.66</v>
      </c>
      <c r="I14" s="9">
        <v>11</v>
      </c>
      <c r="J14" s="10">
        <v>0.34</v>
      </c>
      <c r="K14" s="9"/>
      <c r="L14" s="10">
        <v>0</v>
      </c>
      <c r="M14" s="9">
        <v>66</v>
      </c>
      <c r="N14" s="15">
        <v>0.68</v>
      </c>
    </row>
    <row r="15" spans="1:16" s="11" customFormat="1" x14ac:dyDescent="0.4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>
        <f>'1'!E15</f>
        <v>20</v>
      </c>
      <c r="F15" s="9">
        <v>12</v>
      </c>
      <c r="G15" s="9"/>
      <c r="H15" s="10">
        <v>0.6</v>
      </c>
      <c r="I15" s="9">
        <v>8</v>
      </c>
      <c r="J15" s="10">
        <v>0.4</v>
      </c>
      <c r="K15" s="9"/>
      <c r="L15" s="10">
        <v>0</v>
      </c>
      <c r="M15" s="9">
        <v>43</v>
      </c>
      <c r="N15" s="15">
        <v>0.56999999999999995</v>
      </c>
    </row>
    <row r="16" spans="1:16" s="11" customFormat="1" x14ac:dyDescent="0.4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>
        <f>'1'!E16</f>
        <v>32</v>
      </c>
      <c r="F16" s="9">
        <v>24</v>
      </c>
      <c r="G16" s="9"/>
      <c r="H16" s="10">
        <v>0.75</v>
      </c>
      <c r="I16" s="9">
        <v>8</v>
      </c>
      <c r="J16" s="10">
        <v>0.25</v>
      </c>
      <c r="K16" s="9"/>
      <c r="L16" s="10">
        <v>0</v>
      </c>
      <c r="M16" s="9">
        <v>70</v>
      </c>
      <c r="N16" s="15">
        <v>0.77</v>
      </c>
    </row>
    <row r="17" spans="1:14" s="11" customFormat="1" x14ac:dyDescent="0.4">
      <c r="A17" s="9" t="str">
        <f>'1'!A17</f>
        <v>Taller de Desarrollo Humano</v>
      </c>
      <c r="B17" s="9">
        <v>3</v>
      </c>
      <c r="C17" s="9" t="s">
        <v>42</v>
      </c>
      <c r="D17" s="9" t="str">
        <f>'1'!D17</f>
        <v>LADM</v>
      </c>
      <c r="E17" s="9">
        <v>32</v>
      </c>
      <c r="F17" s="9">
        <v>19</v>
      </c>
      <c r="G17" s="9"/>
      <c r="H17" s="10">
        <v>0.59</v>
      </c>
      <c r="I17" s="9">
        <v>13</v>
      </c>
      <c r="J17" s="10">
        <v>0.41</v>
      </c>
      <c r="K17" s="9"/>
      <c r="L17" s="10">
        <v>0</v>
      </c>
      <c r="M17" s="9">
        <v>57</v>
      </c>
      <c r="N17" s="15">
        <v>0.61</v>
      </c>
    </row>
    <row r="18" spans="1:14" s="11" customFormat="1" x14ac:dyDescent="0.4">
      <c r="A18" s="9" t="s">
        <v>39</v>
      </c>
      <c r="B18" s="9">
        <v>2</v>
      </c>
      <c r="C18" s="9" t="s">
        <v>41</v>
      </c>
      <c r="D18" s="9" t="s">
        <v>31</v>
      </c>
      <c r="E18" s="9">
        <v>21</v>
      </c>
      <c r="F18" s="9">
        <v>11</v>
      </c>
      <c r="G18" s="9"/>
      <c r="H18" s="10">
        <v>0.52</v>
      </c>
      <c r="I18" s="9">
        <v>10</v>
      </c>
      <c r="J18" s="10">
        <v>0.48</v>
      </c>
      <c r="K18" s="9"/>
      <c r="L18" s="10">
        <v>0</v>
      </c>
      <c r="M18" s="9">
        <v>47</v>
      </c>
      <c r="N18" s="15">
        <v>0.52</v>
      </c>
    </row>
    <row r="19" spans="1:14" s="11" customFormat="1" x14ac:dyDescent="0.4">
      <c r="A19" s="9" t="s">
        <v>39</v>
      </c>
      <c r="B19" s="9">
        <v>3</v>
      </c>
      <c r="C19" s="9" t="s">
        <v>41</v>
      </c>
      <c r="D19" s="9" t="s">
        <v>31</v>
      </c>
      <c r="E19" s="9">
        <v>21</v>
      </c>
      <c r="F19" s="9">
        <v>15</v>
      </c>
      <c r="G19" s="9"/>
      <c r="H19" s="10">
        <v>0.71</v>
      </c>
      <c r="I19" s="9">
        <v>6</v>
      </c>
      <c r="J19" s="10">
        <v>0.28999999999999998</v>
      </c>
      <c r="K19" s="9"/>
      <c r="L19" s="10">
        <v>0</v>
      </c>
      <c r="M19" s="9">
        <v>64</v>
      </c>
      <c r="N19" s="15">
        <v>0.71</v>
      </c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102</v>
      </c>
      <c r="G28" s="17">
        <f>SUM(G14:G27)</f>
        <v>0</v>
      </c>
      <c r="H28" s="18">
        <f>SUM(F28:G28)/E28</f>
        <v>0.64556962025316456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>
        <f>AVERAGE(M14:M27)</f>
        <v>57.833333333333336</v>
      </c>
      <c r="N28" s="19">
        <f>AVERAGE(N14:N27)</f>
        <v>0.64333333333333331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  <c r="L32" s="1">
        <v>34</v>
      </c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MCA.  Erika del Carmen Páez Chacha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opLeftCell="A10" zoomScale="90" zoomScaleNormal="90" zoomScaleSheetLayoutView="100" zoomScalePageLayoutView="85" workbookViewId="0">
      <selection activeCell="N33" sqref="N33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4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Comunicación Corporativa</v>
      </c>
      <c r="B14" s="9">
        <v>3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>
        <v>21</v>
      </c>
      <c r="G14" s="9"/>
      <c r="H14" s="10">
        <v>0.66</v>
      </c>
      <c r="I14" s="9">
        <v>11</v>
      </c>
      <c r="J14" s="10">
        <v>0.34</v>
      </c>
      <c r="K14" s="9"/>
      <c r="L14" s="10">
        <v>0</v>
      </c>
      <c r="M14" s="9">
        <v>62</v>
      </c>
      <c r="N14" s="15">
        <v>0.66</v>
      </c>
    </row>
    <row r="15" spans="1:14" s="11" customFormat="1" x14ac:dyDescent="0.4">
      <c r="A15" s="9" t="str">
        <f>A14</f>
        <v>Comunicación Corporativa</v>
      </c>
      <c r="B15" s="9">
        <v>4</v>
      </c>
      <c r="C15" s="9" t="str">
        <f>C14</f>
        <v>205A</v>
      </c>
      <c r="D15" s="9" t="str">
        <f>D14</f>
        <v>LADM</v>
      </c>
      <c r="E15" s="9">
        <f>E14</f>
        <v>32</v>
      </c>
      <c r="F15" s="9">
        <v>23</v>
      </c>
      <c r="G15" s="9"/>
      <c r="H15" s="10">
        <v>0.72</v>
      </c>
      <c r="I15" s="9">
        <v>9</v>
      </c>
      <c r="J15" s="10">
        <v>0.28000000000000003</v>
      </c>
      <c r="K15" s="9"/>
      <c r="L15" s="10">
        <v>0</v>
      </c>
      <c r="M15" s="9">
        <v>71</v>
      </c>
      <c r="N15" s="15">
        <v>0.69</v>
      </c>
    </row>
    <row r="16" spans="1:14" s="11" customFormat="1" x14ac:dyDescent="0.4">
      <c r="A16" s="9" t="str">
        <f t="shared" ref="A16:E16" si="0">A17</f>
        <v>Comunicación Corporativa</v>
      </c>
      <c r="B16" s="9">
        <v>3</v>
      </c>
      <c r="C16" s="9" t="str">
        <f t="shared" si="0"/>
        <v>205B</v>
      </c>
      <c r="D16" s="9" t="str">
        <f t="shared" si="0"/>
        <v>LADM</v>
      </c>
      <c r="E16" s="9">
        <f t="shared" si="0"/>
        <v>20</v>
      </c>
      <c r="F16" s="9">
        <v>12</v>
      </c>
      <c r="G16" s="9"/>
      <c r="H16" s="10">
        <v>0.6</v>
      </c>
      <c r="I16" s="9">
        <v>8</v>
      </c>
      <c r="J16" s="10">
        <v>0.4</v>
      </c>
      <c r="K16" s="9"/>
      <c r="L16" s="10">
        <v>0</v>
      </c>
      <c r="M16" s="9">
        <v>44</v>
      </c>
      <c r="N16" s="15">
        <v>0.6</v>
      </c>
    </row>
    <row r="17" spans="1:14" s="11" customFormat="1" x14ac:dyDescent="0.4">
      <c r="A17" s="9" t="str">
        <f>'1'!A15</f>
        <v>Comunicación Corporativa</v>
      </c>
      <c r="B17" s="9">
        <v>4</v>
      </c>
      <c r="C17" s="9" t="str">
        <f>'1'!C15</f>
        <v>205B</v>
      </c>
      <c r="D17" s="9" t="str">
        <f>'1'!D15</f>
        <v>LADM</v>
      </c>
      <c r="E17" s="9">
        <v>20</v>
      </c>
      <c r="F17" s="9">
        <v>8</v>
      </c>
      <c r="G17" s="9"/>
      <c r="H17" s="10">
        <v>0.4</v>
      </c>
      <c r="I17" s="9">
        <v>12</v>
      </c>
      <c r="J17" s="10">
        <v>0.6</v>
      </c>
      <c r="K17" s="9"/>
      <c r="L17" s="10">
        <v>0</v>
      </c>
      <c r="M17" s="9">
        <v>30</v>
      </c>
      <c r="N17" s="15">
        <v>0.4</v>
      </c>
    </row>
    <row r="18" spans="1:14" s="11" customFormat="1" x14ac:dyDescent="0.4">
      <c r="A18" s="9" t="str">
        <f>A19</f>
        <v>Taller de Desarrollo Humano</v>
      </c>
      <c r="B18" s="9">
        <v>4</v>
      </c>
      <c r="C18" s="9" t="str">
        <f>C19</f>
        <v>205A</v>
      </c>
      <c r="D18" s="9" t="str">
        <f>D19</f>
        <v>LADM</v>
      </c>
      <c r="E18" s="9">
        <f>E19</f>
        <v>32</v>
      </c>
      <c r="F18" s="9">
        <v>18</v>
      </c>
      <c r="G18" s="9"/>
      <c r="H18" s="10">
        <v>0.56000000000000005</v>
      </c>
      <c r="I18" s="9">
        <v>14</v>
      </c>
      <c r="J18" s="10">
        <v>0.44</v>
      </c>
      <c r="K18" s="9"/>
      <c r="L18" s="10">
        <v>0</v>
      </c>
      <c r="M18" s="9">
        <v>56</v>
      </c>
      <c r="N18" s="15">
        <v>0.56000000000000005</v>
      </c>
    </row>
    <row r="19" spans="1:14" s="11" customFormat="1" x14ac:dyDescent="0.4">
      <c r="A19" s="9" t="str">
        <f>'1'!A16</f>
        <v>Taller de Desarrollo Humano</v>
      </c>
      <c r="B19" s="9">
        <v>5</v>
      </c>
      <c r="C19" s="9" t="s">
        <v>42</v>
      </c>
      <c r="D19" s="9" t="str">
        <f>'1'!D16</f>
        <v>LADM</v>
      </c>
      <c r="E19" s="9">
        <v>32</v>
      </c>
      <c r="F19" s="9">
        <v>20</v>
      </c>
      <c r="G19" s="9"/>
      <c r="H19" s="10">
        <v>0.63</v>
      </c>
      <c r="I19" s="9">
        <v>12</v>
      </c>
      <c r="J19" s="10">
        <v>0.38</v>
      </c>
      <c r="K19" s="9"/>
      <c r="L19" s="10">
        <v>0</v>
      </c>
      <c r="M19" s="9">
        <v>59</v>
      </c>
      <c r="N19" s="15">
        <v>0.63</v>
      </c>
    </row>
    <row r="20" spans="1:14" s="11" customFormat="1" x14ac:dyDescent="0.4">
      <c r="A20" s="9" t="str">
        <f t="shared" ref="A20:E20" si="1">A21</f>
        <v>Taller de Desarrollo Humano</v>
      </c>
      <c r="B20" s="9">
        <v>4</v>
      </c>
      <c r="C20" s="9" t="str">
        <f t="shared" si="1"/>
        <v>205B</v>
      </c>
      <c r="D20" s="9" t="str">
        <f t="shared" si="1"/>
        <v>LADM</v>
      </c>
      <c r="E20" s="9">
        <f t="shared" si="1"/>
        <v>21</v>
      </c>
      <c r="F20" s="9">
        <v>11</v>
      </c>
      <c r="G20" s="9"/>
      <c r="H20" s="10">
        <v>0.52</v>
      </c>
      <c r="I20" s="9">
        <v>10</v>
      </c>
      <c r="J20" s="10">
        <v>0.48</v>
      </c>
      <c r="K20" s="9"/>
      <c r="L20" s="10">
        <v>0</v>
      </c>
      <c r="M20" s="9">
        <v>47</v>
      </c>
      <c r="N20" s="15">
        <v>0.52</v>
      </c>
    </row>
    <row r="21" spans="1:14" s="11" customFormat="1" x14ac:dyDescent="0.4">
      <c r="A21" s="9" t="str">
        <f>'1'!A17</f>
        <v>Taller de Desarrollo Humano</v>
      </c>
      <c r="B21" s="9">
        <v>5</v>
      </c>
      <c r="C21" s="9" t="s">
        <v>41</v>
      </c>
      <c r="D21" s="9" t="str">
        <f>'1'!D17</f>
        <v>LADM</v>
      </c>
      <c r="E21" s="9">
        <v>21</v>
      </c>
      <c r="F21" s="9">
        <v>12</v>
      </c>
      <c r="G21" s="9"/>
      <c r="H21" s="10">
        <v>0.56999999999999995</v>
      </c>
      <c r="I21" s="9">
        <v>9</v>
      </c>
      <c r="J21" s="10">
        <v>0.43</v>
      </c>
      <c r="K21" s="9"/>
      <c r="L21" s="10">
        <v>0</v>
      </c>
      <c r="M21" s="9">
        <v>49</v>
      </c>
      <c r="N21" s="15">
        <v>0.56999999999999995</v>
      </c>
    </row>
    <row r="22" spans="1:14" s="11" customFormat="1" x14ac:dyDescent="0.4"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4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4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4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4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2.6" thickBot="1" x14ac:dyDescent="0.4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210</v>
      </c>
      <c r="F32" s="17">
        <f>SUM(F14:F31)</f>
        <v>125</v>
      </c>
      <c r="G32" s="17">
        <f>SUM(G14:G31)</f>
        <v>0</v>
      </c>
      <c r="H32" s="18">
        <f>SUM(F32:G32)/E32</f>
        <v>0.59523809523809523</v>
      </c>
      <c r="I32" s="17">
        <f t="shared" ref="I32" si="2">(E32-SUM(F32:G32))-K32</f>
        <v>85</v>
      </c>
      <c r="J32" s="18">
        <f t="shared" ref="J32" si="3">I32/E32</f>
        <v>0.40476190476190477</v>
      </c>
      <c r="K32" s="17">
        <f>SUM(K14:K31)</f>
        <v>0</v>
      </c>
      <c r="L32" s="18">
        <f t="shared" ref="L32" si="4">K32/E32</f>
        <v>0</v>
      </c>
      <c r="M32" s="17">
        <f>AVERAGE(M14:M31)</f>
        <v>52.25</v>
      </c>
      <c r="N32" s="19">
        <f>AVERAGE(N14:N31)</f>
        <v>0.5787500000000001</v>
      </c>
    </row>
    <row r="34" spans="1:14" ht="120" customHeight="1" x14ac:dyDescent="0.4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4">
      <c r="A36" s="12"/>
    </row>
    <row r="37" spans="1:14" x14ac:dyDescent="0.4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 x14ac:dyDescent="0.4">
      <c r="B38" s="28"/>
      <c r="C38" s="28"/>
      <c r="D38" s="28"/>
      <c r="G38" s="29"/>
      <c r="H38" s="29"/>
      <c r="I38" s="29"/>
      <c r="J38" s="29"/>
    </row>
    <row r="39" spans="1:14" hidden="1" x14ac:dyDescent="0.4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4"/>
    <row r="41" spans="1:14" ht="45" customHeight="1" x14ac:dyDescent="0.4">
      <c r="B41" s="23" t="str">
        <f>B10</f>
        <v>MCA.  Erika del Carmen Páez Chacha</v>
      </c>
      <c r="C41" s="23"/>
      <c r="D41" s="23"/>
      <c r="E41" s="13"/>
      <c r="F41" s="13"/>
      <c r="G41" s="23" t="s">
        <v>32</v>
      </c>
      <c r="H41" s="23"/>
      <c r="I41" s="23"/>
      <c r="J4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1" zoomScaleSheetLayoutView="100" workbookViewId="0">
      <selection activeCell="N23" sqref="N23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35</v>
      </c>
      <c r="C8" s="29"/>
      <c r="D8" s="14" t="s">
        <v>5</v>
      </c>
      <c r="E8" s="20">
        <v>4</v>
      </c>
      <c r="F8"/>
      <c r="G8" s="4" t="s">
        <v>6</v>
      </c>
      <c r="H8" s="20"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4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">
        <v>38</v>
      </c>
      <c r="B14" s="9"/>
      <c r="C14" s="9" t="s">
        <v>40</v>
      </c>
      <c r="D14" s="9" t="str">
        <f>'1'!D14</f>
        <v>LADM</v>
      </c>
      <c r="E14" s="9">
        <v>32</v>
      </c>
      <c r="F14" s="9">
        <v>14</v>
      </c>
      <c r="G14" s="9">
        <v>9</v>
      </c>
      <c r="H14" s="10">
        <v>0.72</v>
      </c>
      <c r="I14" s="9">
        <v>5</v>
      </c>
      <c r="J14" s="10">
        <v>0.155</v>
      </c>
      <c r="K14" s="9">
        <v>4</v>
      </c>
      <c r="L14" s="10">
        <v>0.125</v>
      </c>
      <c r="M14" s="9">
        <v>62</v>
      </c>
      <c r="N14" s="15">
        <v>0.72</v>
      </c>
    </row>
    <row r="15" spans="1:14" s="11" customFormat="1" x14ac:dyDescent="0.4">
      <c r="A15" s="9" t="s">
        <v>38</v>
      </c>
      <c r="B15" s="9"/>
      <c r="C15" s="9" t="s">
        <v>41</v>
      </c>
      <c r="D15" s="9" t="str">
        <f>'1'!D15</f>
        <v>LADM</v>
      </c>
      <c r="E15" s="9">
        <v>21</v>
      </c>
      <c r="F15" s="9">
        <v>3</v>
      </c>
      <c r="G15" s="9">
        <v>10</v>
      </c>
      <c r="H15" s="10">
        <v>0.62</v>
      </c>
      <c r="I15" s="21">
        <v>4</v>
      </c>
      <c r="J15" s="10">
        <v>0.19</v>
      </c>
      <c r="K15" s="9">
        <v>4</v>
      </c>
      <c r="L15" s="10">
        <v>0.19</v>
      </c>
      <c r="M15" s="9">
        <v>47</v>
      </c>
      <c r="N15" s="15">
        <v>0.62</v>
      </c>
    </row>
    <row r="16" spans="1:14" s="11" customFormat="1" x14ac:dyDescent="0.4">
      <c r="A16" s="9" t="s">
        <v>39</v>
      </c>
      <c r="B16" s="9"/>
      <c r="C16" s="9" t="s">
        <v>40</v>
      </c>
      <c r="D16" s="9" t="str">
        <f>'1'!D16</f>
        <v>LADM</v>
      </c>
      <c r="E16" s="9">
        <f>'1'!E16</f>
        <v>32</v>
      </c>
      <c r="F16" s="9">
        <v>17</v>
      </c>
      <c r="G16" s="9">
        <v>6</v>
      </c>
      <c r="H16" s="10">
        <v>0.72</v>
      </c>
      <c r="I16" s="9">
        <v>5</v>
      </c>
      <c r="J16" s="10">
        <v>0.155</v>
      </c>
      <c r="K16" s="9">
        <v>4</v>
      </c>
      <c r="L16" s="10">
        <v>0.125</v>
      </c>
      <c r="M16" s="9">
        <v>65</v>
      </c>
      <c r="N16" s="15">
        <v>0.72</v>
      </c>
    </row>
    <row r="17" spans="1:14" s="11" customFormat="1" x14ac:dyDescent="0.4">
      <c r="A17" s="9" t="s">
        <v>39</v>
      </c>
      <c r="B17" s="9"/>
      <c r="C17" s="9" t="s">
        <v>41</v>
      </c>
      <c r="D17" s="9" t="str">
        <f>'1'!D17</f>
        <v>LADM</v>
      </c>
      <c r="E17" s="9">
        <f>'1'!E17</f>
        <v>21</v>
      </c>
      <c r="F17" s="9">
        <v>8</v>
      </c>
      <c r="G17" s="9">
        <v>4</v>
      </c>
      <c r="H17" s="10">
        <v>0.56999999999999995</v>
      </c>
      <c r="I17" s="9">
        <v>7</v>
      </c>
      <c r="J17" s="10">
        <v>0.33</v>
      </c>
      <c r="K17" s="9">
        <v>2</v>
      </c>
      <c r="L17" s="10">
        <v>0.1</v>
      </c>
      <c r="M17" s="9">
        <v>51</v>
      </c>
      <c r="N17" s="15">
        <v>0.56999999999999995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>
        <f>'1'!D23</f>
        <v>0</v>
      </c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42</v>
      </c>
      <c r="G28" s="17">
        <f>SUM(G14:G27)</f>
        <v>29</v>
      </c>
      <c r="H28" s="18">
        <f>SUM(F28:G28)/E28</f>
        <v>0.66981132075471694</v>
      </c>
      <c r="I28" s="17">
        <f t="shared" ref="I28" si="0">(E28-SUM(F28:G28))-K28</f>
        <v>21</v>
      </c>
      <c r="J28" s="18">
        <f t="shared" ref="J28" si="1">I28/E28</f>
        <v>0.19811320754716982</v>
      </c>
      <c r="K28" s="17">
        <f>SUM(K14:K27)</f>
        <v>14</v>
      </c>
      <c r="L28" s="18">
        <f t="shared" ref="L28" si="2">K28/E28</f>
        <v>0.13207547169811321</v>
      </c>
      <c r="M28" s="17">
        <f>AVERAGE(M14:M27)</f>
        <v>56.25</v>
      </c>
      <c r="N28" s="19">
        <f>AVERAGE(N14:N27)</f>
        <v>0.65749999999999986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MCA.  Erika del Carmen Páez Chacha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</cp:lastModifiedBy>
  <cp:revision/>
  <dcterms:created xsi:type="dcterms:W3CDTF">2021-11-22T14:45:25Z</dcterms:created>
  <dcterms:modified xsi:type="dcterms:W3CDTF">2023-06-27T19:39:43Z</dcterms:modified>
  <cp:category/>
  <cp:contentStatus/>
</cp:coreProperties>
</file>