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REPORTES SEMESTRALES\CALIFICACIONES\FEB-JUL 2023\"/>
    </mc:Choice>
  </mc:AlternateContent>
  <bookViews>
    <workbookView xWindow="-120" yWindow="-120" windowWidth="24240" windowHeight="1314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7" i="23" l="1"/>
  <c r="G37" i="24" s="1"/>
  <c r="G36" i="25" s="1"/>
  <c r="E6" i="23"/>
  <c r="E6" i="24" s="1"/>
  <c r="E6" i="25" s="1"/>
  <c r="G37" i="22" l="1"/>
  <c r="D15" i="22"/>
  <c r="E15" i="22"/>
  <c r="L15" i="22" s="1"/>
  <c r="C15" i="22"/>
  <c r="A15" i="22"/>
  <c r="I15" i="22" l="1"/>
  <c r="N27" i="25"/>
  <c r="M27" i="25"/>
  <c r="K27" i="25"/>
  <c r="G27" i="25"/>
  <c r="F27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6" i="25" s="1"/>
  <c r="L8" i="25"/>
  <c r="H8" i="25"/>
  <c r="E8" i="25"/>
  <c r="N28" i="24"/>
  <c r="M28" i="24"/>
  <c r="K28" i="24"/>
  <c r="G28" i="24"/>
  <c r="F28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I17" i="22" s="1"/>
  <c r="A18" i="22"/>
  <c r="C18" i="22"/>
  <c r="D18" i="22"/>
  <c r="E18" i="22"/>
  <c r="L18" i="22" s="1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4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6" i="22" l="1"/>
  <c r="I16" i="25"/>
  <c r="J16" i="25" s="1"/>
  <c r="H16" i="25"/>
  <c r="I15" i="25"/>
  <c r="J15" i="25" s="1"/>
  <c r="H15" i="25"/>
  <c r="I14" i="25"/>
  <c r="J14" i="25" s="1"/>
  <c r="H14" i="25"/>
  <c r="I18" i="25"/>
  <c r="J18" i="25" s="1"/>
  <c r="H18" i="25"/>
  <c r="I17" i="25"/>
  <c r="J17" i="25" s="1"/>
  <c r="H17" i="25"/>
  <c r="L14" i="25"/>
  <c r="L15" i="25"/>
  <c r="L16" i="25"/>
  <c r="L17" i="25"/>
  <c r="L18" i="25"/>
  <c r="E27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I18" i="22"/>
  <c r="L14" i="22"/>
  <c r="E28" i="22"/>
  <c r="I28" i="10"/>
  <c r="J28" i="10" s="1"/>
  <c r="H28" i="10"/>
  <c r="L28" i="10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tc={0D88ADF2-74CA-466E-9F6D-57593592582A}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8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<sst xmlns="http://schemas.openxmlformats.org/spreadsheetml/2006/main" count="197" uniqueCount="48">
  <si>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</si>
  <si>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</si>
  <si>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</si>
  <si>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</si>
  <si>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</si>
  <si>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</si>
  <si>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</si>
  <si>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</si>
  <si>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</si>
  <si>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</si>
  <si>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</si>
  <si>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</si>
  <si>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</si>
  <si>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</si>
  <si>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</si>
  <si>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</si>
  <si>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</si>
  <si>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</si>
  <si>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</si>
  <si>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</si>
  <si>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</si>
  <si>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</si>
  <si>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</si>
  <si>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</si>
  <si>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</si>
  <si>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</si>
  <si>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</si>
  <si>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</si>
  <si>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</si>
  <si>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</si>
  <si>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</si>
  <si>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</si>
  <si>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</si>
  <si>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</si>
  <si>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L.C. MANUEL DE JESUS CANO BUSTAMANTE</t>
  </si>
  <si>
    <t>LICENCIATURA EN ADMINISTRACION</t>
  </si>
  <si>
    <t>MCA. EUGENIO CHÁVEZ ORTIZ</t>
  </si>
  <si>
    <t>ECONOMIA EMPRESARIAL</t>
  </si>
  <si>
    <t>405A</t>
  </si>
  <si>
    <t>III</t>
  </si>
  <si>
    <t>IV</t>
  </si>
  <si>
    <t>V</t>
  </si>
  <si>
    <t>ECONOMIA INTERNACIONAL</t>
  </si>
  <si>
    <t>405B</t>
  </si>
  <si>
    <t>405C</t>
  </si>
  <si>
    <t>605A</t>
  </si>
  <si>
    <t>605B</t>
  </si>
  <si>
    <t>FEB - JUL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</si>
</sst>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683560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91" zoomScaleNormal="91" zoomScaleSheetLayoutView="100" workbookViewId="0">
      <selection activeCell="F14" sqref="F14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5</v>
      </c>
      <c r="G8" s="4" t="s">
        <v>6</v>
      </c>
      <c r="H8" s="5">
        <v>2</v>
      </c>
      <c r="I8" s="36" t="s">
        <v>7</v>
      </c>
      <c r="J8" s="36"/>
      <c r="K8" s="36"/>
      <c r="L8" s="30" t="s">
        <v>47</v>
      </c>
      <c r="M8" s="30"/>
      <c r="N8" s="30"/>
    </row>
    <row r="10" spans="1:14" x14ac:dyDescent="0.2">
      <c r="A10" s="4" t="s">
        <v>8</v>
      </c>
      <c r="B10" s="30" t="s">
        <v>36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37</v>
      </c>
      <c r="B14" s="9" t="s">
        <v>21</v>
      </c>
      <c r="C14" s="9" t="s">
        <v>38</v>
      </c>
      <c r="D14" s="9" t="s">
        <v>31</v>
      </c>
      <c r="E14" s="9">
        <v>35</v>
      </c>
      <c r="F14" s="9">
        <v>27</v>
      </c>
      <c r="G14" s="9"/>
      <c r="H14" s="10"/>
      <c r="I14" s="9">
        <f t="shared" ref="I14:I28" si="0">(E14-SUM(F14:G14))-K14</f>
        <v>8</v>
      </c>
      <c r="J14" s="10"/>
      <c r="K14" s="9">
        <v>0</v>
      </c>
      <c r="L14" s="10">
        <f t="shared" ref="L14:L28" si="1">K14/E14</f>
        <v>0</v>
      </c>
      <c r="M14" s="9">
        <v>69</v>
      </c>
      <c r="N14" s="15">
        <v>0.77</v>
      </c>
    </row>
    <row r="15" spans="1:14" s="11" customFormat="1" x14ac:dyDescent="0.2">
      <c r="A15" s="8" t="s">
        <v>37</v>
      </c>
      <c r="B15" s="9" t="s">
        <v>21</v>
      </c>
      <c r="C15" s="9" t="s">
        <v>43</v>
      </c>
      <c r="D15" s="9" t="s">
        <v>31</v>
      </c>
      <c r="E15" s="9">
        <v>20</v>
      </c>
      <c r="F15" s="9">
        <v>17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74</v>
      </c>
      <c r="N15" s="15">
        <v>0.85</v>
      </c>
    </row>
    <row r="16" spans="1:14" s="11" customFormat="1" x14ac:dyDescent="0.2">
      <c r="A16" s="8" t="s">
        <v>37</v>
      </c>
      <c r="B16" s="9" t="s">
        <v>21</v>
      </c>
      <c r="C16" s="9" t="s">
        <v>44</v>
      </c>
      <c r="D16" s="9" t="s">
        <v>31</v>
      </c>
      <c r="E16" s="9">
        <v>20</v>
      </c>
      <c r="F16" s="9">
        <v>17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74</v>
      </c>
      <c r="N16" s="15">
        <v>0.8</v>
      </c>
    </row>
    <row r="17" spans="1:14" s="11" customFormat="1" x14ac:dyDescent="0.2">
      <c r="A17" s="8" t="s">
        <v>42</v>
      </c>
      <c r="B17" s="9" t="s">
        <v>21</v>
      </c>
      <c r="C17" s="9" t="s">
        <v>45</v>
      </c>
      <c r="D17" s="9" t="s">
        <v>31</v>
      </c>
      <c r="E17" s="9">
        <v>34</v>
      </c>
      <c r="F17" s="9">
        <v>26</v>
      </c>
      <c r="G17" s="9"/>
      <c r="H17" s="10"/>
      <c r="I17" s="9">
        <f t="shared" si="0"/>
        <v>8</v>
      </c>
      <c r="J17" s="10"/>
      <c r="K17" s="9">
        <v>0</v>
      </c>
      <c r="L17" s="10">
        <f t="shared" si="1"/>
        <v>0</v>
      </c>
      <c r="M17" s="9">
        <v>59</v>
      </c>
      <c r="N17" s="15">
        <v>0.76</v>
      </c>
    </row>
    <row r="18" spans="1:14" s="11" customFormat="1" x14ac:dyDescent="0.2">
      <c r="A18" s="8" t="s">
        <v>42</v>
      </c>
      <c r="B18" s="9" t="s">
        <v>21</v>
      </c>
      <c r="C18" s="9" t="s">
        <v>46</v>
      </c>
      <c r="D18" s="9" t="s">
        <v>31</v>
      </c>
      <c r="E18" s="9">
        <v>6</v>
      </c>
      <c r="F18" s="9">
        <v>4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55</v>
      </c>
      <c r="N18" s="15">
        <v>0.67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91</v>
      </c>
      <c r="G28" s="17">
        <f>SUM(G14:G27)</f>
        <v>0</v>
      </c>
      <c r="H28" s="18">
        <f>SUM(F28:G28)/E28</f>
        <v>0.79130434782608694</v>
      </c>
      <c r="I28" s="17">
        <f t="shared" si="0"/>
        <v>24</v>
      </c>
      <c r="J28" s="18">
        <f t="shared" ref="J28" si="2">I28/E28</f>
        <v>0.20869565217391303</v>
      </c>
      <c r="K28" s="17">
        <f>SUM(K14:K27)</f>
        <v>0</v>
      </c>
      <c r="L28" s="18">
        <f t="shared" si="1"/>
        <v>0</v>
      </c>
      <c r="M28" s="17">
        <f>AVERAGE(M14:M27)</f>
        <v>66.2</v>
      </c>
      <c r="N28" s="19">
        <f>AVERAGE(N14:N27)</f>
        <v>0.76999999999999991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MCA. EUGENIO CHÁVEZ ORTIZ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18" zoomScaleNormal="118" zoomScaleSheetLayoutView="100" workbookViewId="0">
      <selection activeCell="I14" sqref="I14:I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0.7109375" style="1" customWidth="1"/>
    <col min="5" max="5" width="9.42578125" style="1" customWidth="1"/>
    <col min="6" max="7" width="7.5703125" style="1" customWidth="1"/>
    <col min="8" max="8" width="12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 - JUL 23</v>
      </c>
      <c r="M8" s="30"/>
      <c r="N8" s="30"/>
    </row>
    <row r="10" spans="1:14" x14ac:dyDescent="0.2">
      <c r="A10" s="4" t="s">
        <v>8</v>
      </c>
      <c r="B10" s="30" t="str">
        <f>'1'!B10</f>
        <v>MCA. EUGENIO CHÁVEZ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21" t="str">
        <f>'1'!A14</f>
        <v>ECONOMIA EMPRESARIAL</v>
      </c>
      <c r="B14" s="9" t="s">
        <v>32</v>
      </c>
      <c r="C14" s="9" t="str">
        <f>'1'!C14</f>
        <v>405A</v>
      </c>
      <c r="D14" s="9" t="str">
        <f>'1'!D14</f>
        <v>DLA</v>
      </c>
      <c r="E14" s="9">
        <f>'1'!E14</f>
        <v>35</v>
      </c>
      <c r="F14" s="9">
        <v>25</v>
      </c>
      <c r="G14" s="9"/>
      <c r="H14" s="10"/>
      <c r="I14" s="9">
        <f t="shared" ref="I14:I28" si="0">(E14-SUM(F14:G14))-K14</f>
        <v>10</v>
      </c>
      <c r="J14" s="10"/>
      <c r="K14" s="9">
        <v>0</v>
      </c>
      <c r="L14" s="10">
        <f t="shared" ref="L14:L28" si="1">K14/E14</f>
        <v>0</v>
      </c>
      <c r="M14" s="9">
        <v>61</v>
      </c>
      <c r="N14" s="15">
        <v>0.71</v>
      </c>
    </row>
    <row r="15" spans="1:14" s="11" customFormat="1" x14ac:dyDescent="0.2">
      <c r="A15" s="21" t="str">
        <f>'1'!A15</f>
        <v>ECONOMIA EMPRESARIAL</v>
      </c>
      <c r="B15" s="9" t="s">
        <v>32</v>
      </c>
      <c r="C15" s="9" t="str">
        <f>'1'!C15</f>
        <v>405B</v>
      </c>
      <c r="D15" s="9" t="str">
        <f>'1'!D15</f>
        <v>DLA</v>
      </c>
      <c r="E15" s="9">
        <f>'1'!E15</f>
        <v>20</v>
      </c>
      <c r="F15" s="9">
        <v>17</v>
      </c>
      <c r="G15" s="9"/>
      <c r="H15" s="10"/>
      <c r="I15" s="9">
        <f t="shared" ref="I15" si="2">(E15-SUM(F15:G15))-K15</f>
        <v>3</v>
      </c>
      <c r="J15" s="10"/>
      <c r="K15" s="9">
        <v>0</v>
      </c>
      <c r="L15" s="10">
        <f t="shared" ref="L15" si="3">K15/E15</f>
        <v>0</v>
      </c>
      <c r="M15" s="9">
        <v>71</v>
      </c>
      <c r="N15" s="15">
        <v>0.85</v>
      </c>
    </row>
    <row r="16" spans="1:14" s="11" customFormat="1" x14ac:dyDescent="0.2">
      <c r="A16" s="21" t="str">
        <f>'1'!A16</f>
        <v>ECONOMIA EMPRESARIAL</v>
      </c>
      <c r="B16" s="9" t="s">
        <v>32</v>
      </c>
      <c r="C16" s="9" t="str">
        <f>'1'!C16</f>
        <v>405C</v>
      </c>
      <c r="D16" s="9" t="str">
        <f>'1'!D16</f>
        <v>DLA</v>
      </c>
      <c r="E16" s="9">
        <f>'1'!E16</f>
        <v>20</v>
      </c>
      <c r="F16" s="9">
        <v>13</v>
      </c>
      <c r="G16" s="9"/>
      <c r="H16" s="10"/>
      <c r="I16" s="9">
        <f t="shared" si="0"/>
        <v>7</v>
      </c>
      <c r="J16" s="10"/>
      <c r="K16" s="9">
        <v>0</v>
      </c>
      <c r="L16" s="10">
        <f t="shared" si="1"/>
        <v>0</v>
      </c>
      <c r="M16" s="9">
        <v>53</v>
      </c>
      <c r="N16" s="15">
        <v>0.65</v>
      </c>
    </row>
    <row r="17" spans="1:14" s="11" customFormat="1" x14ac:dyDescent="0.2">
      <c r="A17" s="21" t="str">
        <f>'1'!A17</f>
        <v>ECONOMIA INTERNACIONAL</v>
      </c>
      <c r="B17" s="9" t="s">
        <v>32</v>
      </c>
      <c r="C17" s="9" t="str">
        <f>'1'!C17</f>
        <v>605A</v>
      </c>
      <c r="D17" s="9" t="str">
        <f>'1'!D17</f>
        <v>DLA</v>
      </c>
      <c r="E17" s="9">
        <f>'1'!E17</f>
        <v>34</v>
      </c>
      <c r="F17" s="9">
        <v>28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9">
        <v>68</v>
      </c>
      <c r="N17" s="15">
        <v>0.82</v>
      </c>
    </row>
    <row r="18" spans="1:14" s="11" customFormat="1" x14ac:dyDescent="0.2">
      <c r="A18" s="21" t="str">
        <f>'1'!A18</f>
        <v>ECONOMIA INTERNACIONAL</v>
      </c>
      <c r="B18" s="9" t="s">
        <v>32</v>
      </c>
      <c r="C18" s="9" t="str">
        <f>'1'!C18</f>
        <v>605B</v>
      </c>
      <c r="D18" s="9" t="str">
        <f>'1'!D18</f>
        <v>DLA</v>
      </c>
      <c r="E18" s="9">
        <f>'1'!E18</f>
        <v>6</v>
      </c>
      <c r="F18" s="9">
        <v>5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66</v>
      </c>
      <c r="N18" s="15">
        <v>0.83</v>
      </c>
    </row>
    <row r="19" spans="1:14" s="11" customFormat="1" x14ac:dyDescent="0.2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88</v>
      </c>
      <c r="G28" s="17">
        <f>SUM(G14:G27)</f>
        <v>0</v>
      </c>
      <c r="H28" s="18">
        <f>SUM(F28:G28)/E28</f>
        <v>0.76521739130434785</v>
      </c>
      <c r="I28" s="17">
        <f t="shared" si="0"/>
        <v>27</v>
      </c>
      <c r="J28" s="18">
        <f t="shared" ref="J28" si="4">I28/E28</f>
        <v>0.23478260869565218</v>
      </c>
      <c r="K28" s="17">
        <f>SUM(K14:K27)</f>
        <v>0</v>
      </c>
      <c r="L28" s="18">
        <f t="shared" si="1"/>
        <v>0</v>
      </c>
      <c r="M28" s="17">
        <f>AVERAGE(M14:M27)</f>
        <v>63.8</v>
      </c>
      <c r="N28" s="19">
        <f>AVERAGE(N14:N27)</f>
        <v>0.77200000000000002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2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2" ht="62.25" customHeight="1" x14ac:dyDescent="0.2">
      <c r="B34" s="29"/>
      <c r="C34" s="29"/>
      <c r="D34" s="29"/>
      <c r="G34" s="30"/>
      <c r="H34" s="30"/>
      <c r="I34" s="30"/>
      <c r="J34" s="30"/>
    </row>
    <row r="35" spans="1:12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2" hidden="1" x14ac:dyDescent="0.2"/>
    <row r="37" spans="1:12" ht="45" customHeight="1" x14ac:dyDescent="0.2">
      <c r="B37" s="24" t="str">
        <f>B10</f>
        <v>MCA. EUGENIO CHÁVEZ ORTIZ</v>
      </c>
      <c r="C37" s="24"/>
      <c r="D37" s="24"/>
      <c r="E37" s="13"/>
      <c r="F37" s="13"/>
      <c r="G37" s="42" t="str">
        <f>'1'!G37:J37</f>
        <v>L.C. MANUEL DE JESUS CANO BUSTAMANTE</v>
      </c>
      <c r="H37" s="42"/>
      <c r="I37" s="42"/>
      <c r="J37" s="42"/>
      <c r="K37" s="42"/>
      <c r="L37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M12:M13"/>
    <mergeCell ref="G37:L37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118" zoomScaleNormal="118" zoomScaleSheetLayoutView="100" workbookViewId="0">
      <selection activeCell="D24" sqref="D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" style="1" customWidth="1"/>
    <col min="9" max="9" width="7.5703125" style="1" customWidth="1"/>
    <col min="10" max="10" width="16.42578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tr">
        <f>'2'!E6:H6</f>
        <v>LICENCIATURA EN ADMINISTRACION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 - JUL 23</v>
      </c>
      <c r="M8" s="30"/>
      <c r="N8" s="30"/>
    </row>
    <row r="10" spans="1:14" x14ac:dyDescent="0.2">
      <c r="A10" s="4" t="s">
        <v>8</v>
      </c>
      <c r="B10" s="30" t="str">
        <f>'1'!B10</f>
        <v>MCA. EUGENIO CHÁVEZ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ECONOMIA EMPRESARIAL</v>
      </c>
      <c r="B14" s="9" t="s">
        <v>39</v>
      </c>
      <c r="C14" s="9" t="str">
        <f>'1'!C14</f>
        <v>405A</v>
      </c>
      <c r="D14" s="9" t="str">
        <f>'1'!D14</f>
        <v>DLA</v>
      </c>
      <c r="E14" s="9">
        <f>'1'!E14</f>
        <v>35</v>
      </c>
      <c r="F14" s="9">
        <v>26</v>
      </c>
      <c r="G14" s="9"/>
      <c r="H14" s="10"/>
      <c r="I14" s="9">
        <f t="shared" ref="I14:I28" si="0">(E14-SUM(F14:G14))-K14</f>
        <v>9</v>
      </c>
      <c r="J14" s="10"/>
      <c r="K14" s="9">
        <v>0</v>
      </c>
      <c r="L14" s="10">
        <f t="shared" ref="L14:L28" si="1">K14/E14</f>
        <v>0</v>
      </c>
      <c r="M14" s="9">
        <v>59</v>
      </c>
      <c r="N14" s="15">
        <v>0.74</v>
      </c>
    </row>
    <row r="15" spans="1:14" s="11" customFormat="1" x14ac:dyDescent="0.2">
      <c r="A15" s="9" t="str">
        <f>'1'!A15</f>
        <v>ECONOMIA EMPRESARIAL</v>
      </c>
      <c r="B15" s="9" t="s">
        <v>39</v>
      </c>
      <c r="C15" s="9" t="str">
        <f>'1'!C15</f>
        <v>405B</v>
      </c>
      <c r="D15" s="9" t="str">
        <f>'1'!D15</f>
        <v>DLA</v>
      </c>
      <c r="E15" s="9">
        <f>'1'!E15</f>
        <v>20</v>
      </c>
      <c r="F15" s="9">
        <v>14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54</v>
      </c>
      <c r="N15" s="15">
        <v>0.7</v>
      </c>
    </row>
    <row r="16" spans="1:14" s="11" customFormat="1" x14ac:dyDescent="0.2">
      <c r="A16" s="9" t="str">
        <f>'1'!A16</f>
        <v>ECONOMIA EMPRESARIAL</v>
      </c>
      <c r="B16" s="9" t="s">
        <v>39</v>
      </c>
      <c r="C16" s="9" t="str">
        <f>'1'!C16</f>
        <v>405C</v>
      </c>
      <c r="D16" s="9" t="str">
        <f>'1'!D16</f>
        <v>DLA</v>
      </c>
      <c r="E16" s="9">
        <f>'1'!E16</f>
        <v>20</v>
      </c>
      <c r="F16" s="9">
        <v>13</v>
      </c>
      <c r="G16" s="9"/>
      <c r="H16" s="10"/>
      <c r="I16" s="9">
        <f t="shared" si="0"/>
        <v>7</v>
      </c>
      <c r="J16" s="10"/>
      <c r="K16" s="9">
        <v>0</v>
      </c>
      <c r="L16" s="10">
        <f t="shared" si="1"/>
        <v>0</v>
      </c>
      <c r="M16" s="9">
        <v>50</v>
      </c>
      <c r="N16" s="15">
        <v>0.65</v>
      </c>
    </row>
    <row r="17" spans="1:14" s="11" customFormat="1" x14ac:dyDescent="0.2">
      <c r="A17" s="9" t="str">
        <f>'1'!A17</f>
        <v>ECONOMIA INTERNACIONAL</v>
      </c>
      <c r="B17" s="9" t="s">
        <v>39</v>
      </c>
      <c r="C17" s="9" t="str">
        <f>'1'!C17</f>
        <v>605A</v>
      </c>
      <c r="D17" s="9" t="str">
        <f>'1'!D17</f>
        <v>DLA</v>
      </c>
      <c r="E17" s="9">
        <f>'1'!E17</f>
        <v>34</v>
      </c>
      <c r="F17" s="9">
        <v>26</v>
      </c>
      <c r="G17" s="9"/>
      <c r="H17" s="10"/>
      <c r="I17" s="9">
        <f t="shared" si="0"/>
        <v>8</v>
      </c>
      <c r="J17" s="10"/>
      <c r="K17" s="9">
        <v>0</v>
      </c>
      <c r="L17" s="10">
        <f t="shared" si="1"/>
        <v>0</v>
      </c>
      <c r="M17" s="9">
        <v>59</v>
      </c>
      <c r="N17" s="15">
        <v>0.76</v>
      </c>
    </row>
    <row r="18" spans="1:14" s="11" customFormat="1" x14ac:dyDescent="0.2">
      <c r="A18" s="9" t="str">
        <f>'1'!A18</f>
        <v>ECONOMIA INTERNACIONAL</v>
      </c>
      <c r="B18" s="9" t="s">
        <v>39</v>
      </c>
      <c r="C18" s="9" t="str">
        <f>'1'!C18</f>
        <v>605B</v>
      </c>
      <c r="D18" s="9" t="str">
        <f>'1'!D18</f>
        <v>DLA</v>
      </c>
      <c r="E18" s="9">
        <f>'1'!E18</f>
        <v>6</v>
      </c>
      <c r="F18" s="9">
        <v>6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83</v>
      </c>
      <c r="N18" s="15">
        <v>0.5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85</v>
      </c>
      <c r="G28" s="17">
        <f>SUM(G14:G27)</f>
        <v>0</v>
      </c>
      <c r="H28" s="18">
        <f>SUM(F28:G28)/E28</f>
        <v>0.73913043478260865</v>
      </c>
      <c r="I28" s="17">
        <f t="shared" si="0"/>
        <v>30</v>
      </c>
      <c r="J28" s="18">
        <f t="shared" ref="J28" si="2">I28/E28</f>
        <v>0.2608695652173913</v>
      </c>
      <c r="K28" s="17">
        <f>SUM(K14:K27)</f>
        <v>0</v>
      </c>
      <c r="L28" s="18">
        <f t="shared" si="1"/>
        <v>0</v>
      </c>
      <c r="M28" s="17">
        <f>AVERAGE(M14:M27)</f>
        <v>61</v>
      </c>
      <c r="N28" s="19">
        <f>AVERAGE(N14:N27)</f>
        <v>0.66999999999999993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MCA. EUGENIO CHÁVEZ ORTIZ</v>
      </c>
      <c r="C37" s="24"/>
      <c r="D37" s="24"/>
      <c r="E37" s="13"/>
      <c r="F37" s="13"/>
      <c r="G37" s="24" t="str">
        <f>'2'!G37:L37</f>
        <v>L.C. MANUEL DE JESUS CANO BUSTAMANTE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Normal="100" zoomScaleSheetLayoutView="100" workbookViewId="0">
      <selection activeCell="M14" sqref="M14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9.5703125" style="1" customWidth="1"/>
    <col min="9" max="9" width="7.5703125" style="1" customWidth="1"/>
    <col min="10" max="10" width="19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tr">
        <f>'3'!E6:H6</f>
        <v>LICENCIATURA EN ADMINISTRACION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 - JUL 23</v>
      </c>
      <c r="M8" s="30"/>
      <c r="N8" s="30"/>
    </row>
    <row r="10" spans="1:14" x14ac:dyDescent="0.2">
      <c r="A10" s="4" t="s">
        <v>8</v>
      </c>
      <c r="B10" s="30" t="str">
        <f>'1'!B10</f>
        <v>MCA. EUGENIO CHÁVEZ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ECONOMIA EMPRESARIAL</v>
      </c>
      <c r="B14" s="9" t="s">
        <v>40</v>
      </c>
      <c r="C14" s="9" t="str">
        <f>'1'!C14</f>
        <v>405A</v>
      </c>
      <c r="D14" s="9" t="str">
        <f>'1'!D14</f>
        <v>DLA</v>
      </c>
      <c r="E14" s="9">
        <f>'1'!E14</f>
        <v>35</v>
      </c>
      <c r="F14" s="9"/>
      <c r="G14" s="9"/>
      <c r="H14" s="10"/>
      <c r="I14" s="9">
        <f t="shared" ref="I14:I28" si="0">(E14-SUM(F14:G14))-K14</f>
        <v>35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">
      <c r="A15" s="9" t="str">
        <f>'1'!A15</f>
        <v>ECONOMIA EMPRESARIAL</v>
      </c>
      <c r="B15" s="9" t="s">
        <v>40</v>
      </c>
      <c r="C15" s="9" t="str">
        <f>'1'!C15</f>
        <v>405B</v>
      </c>
      <c r="D15" s="9" t="str">
        <f>'1'!D15</f>
        <v>DLA</v>
      </c>
      <c r="E15" s="9">
        <f>'1'!E15</f>
        <v>20</v>
      </c>
      <c r="F15" s="9"/>
      <c r="G15" s="9"/>
      <c r="H15" s="10"/>
      <c r="I15" s="9">
        <f t="shared" si="0"/>
        <v>20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9" t="str">
        <f>'1'!A16</f>
        <v>ECONOMIA EMPRESARIAL</v>
      </c>
      <c r="B16" s="9" t="s">
        <v>41</v>
      </c>
      <c r="C16" s="9" t="str">
        <f>'1'!C16</f>
        <v>405C</v>
      </c>
      <c r="D16" s="9" t="str">
        <f>'1'!D16</f>
        <v>DLA</v>
      </c>
      <c r="E16" s="9">
        <f>'1'!E16</f>
        <v>20</v>
      </c>
      <c r="F16" s="9"/>
      <c r="G16" s="9"/>
      <c r="H16" s="10"/>
      <c r="I16" s="9">
        <f t="shared" si="0"/>
        <v>20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9" t="str">
        <f>'1'!A17</f>
        <v>ECONOMIA INTERNACIONAL</v>
      </c>
      <c r="B17" s="9" t="s">
        <v>41</v>
      </c>
      <c r="C17" s="9" t="str">
        <f>'1'!C17</f>
        <v>605A</v>
      </c>
      <c r="D17" s="9" t="str">
        <f>'1'!D17</f>
        <v>DLA</v>
      </c>
      <c r="E17" s="9">
        <f>'1'!E17</f>
        <v>34</v>
      </c>
      <c r="F17" s="9"/>
      <c r="G17" s="9"/>
      <c r="H17" s="10"/>
      <c r="I17" s="9">
        <f t="shared" si="0"/>
        <v>34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9" t="str">
        <f>'1'!A18</f>
        <v>ECONOMIA INTERNACIONAL</v>
      </c>
      <c r="B18" s="9" t="s">
        <v>41</v>
      </c>
      <c r="C18" s="9" t="str">
        <f>'1'!C18</f>
        <v>605B</v>
      </c>
      <c r="D18" s="9" t="str">
        <f>'1'!D18</f>
        <v>DLA</v>
      </c>
      <c r="E18" s="9">
        <f>'1'!E18</f>
        <v>6</v>
      </c>
      <c r="F18" s="9"/>
      <c r="G18" s="9"/>
      <c r="H18" s="10"/>
      <c r="I18" s="9">
        <f t="shared" si="0"/>
        <v>6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115</v>
      </c>
      <c r="J28" s="18">
        <f t="shared" ref="J28" si="2">I28/E28</f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MCA. EUGENIO CHÁVEZ ORTIZ</v>
      </c>
      <c r="C37" s="24"/>
      <c r="D37" s="24"/>
      <c r="E37" s="13"/>
      <c r="F37" s="13"/>
      <c r="G37" s="24" t="str">
        <f>'3'!G37:J37</f>
        <v>L.C. MANUEL DE JESUS CANO BUSTAMANTE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4" zoomScale="106" zoomScaleNormal="106" zoomScaleSheetLayoutView="100" workbookViewId="0">
      <selection activeCell="A24" sqref="A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.28515625" style="1" customWidth="1"/>
    <col min="9" max="9" width="7.5703125" style="1" customWidth="1"/>
    <col min="10" max="10" width="15.855468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tr">
        <f>'4'!E6:H6</f>
        <v>LICENCIATURA EN ADMINISTRACION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 - JUL 23</v>
      </c>
      <c r="M8" s="30"/>
      <c r="N8" s="30"/>
    </row>
    <row r="10" spans="1:14" x14ac:dyDescent="0.2">
      <c r="A10" s="4" t="s">
        <v>8</v>
      </c>
      <c r="B10" s="30" t="str">
        <f>'1'!B10</f>
        <v>MCA. EUGENIO CHÁVEZ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ECONOMIA EMPRESARIAL</v>
      </c>
      <c r="B14" s="9"/>
      <c r="C14" s="9" t="str">
        <f>'1'!C14</f>
        <v>405A</v>
      </c>
      <c r="D14" s="9" t="str">
        <f>'1'!D14</f>
        <v>DLA</v>
      </c>
      <c r="E14" s="9">
        <f>'1'!E14</f>
        <v>35</v>
      </c>
      <c r="F14" s="9">
        <v>7</v>
      </c>
      <c r="G14" s="9">
        <v>7</v>
      </c>
      <c r="H14" s="10">
        <f>(F14+G14)/E14</f>
        <v>0.4</v>
      </c>
      <c r="I14" s="9">
        <f t="shared" ref="I14:I27" si="0">(E14-SUM(F14:G14))-K14</f>
        <v>21</v>
      </c>
      <c r="J14" s="10">
        <f t="shared" ref="J14:J27" si="1">I14/E14</f>
        <v>0.6</v>
      </c>
      <c r="K14" s="9">
        <v>0</v>
      </c>
      <c r="L14" s="10">
        <f t="shared" ref="L14:L27" si="2">K14/E14</f>
        <v>0</v>
      </c>
      <c r="M14" s="9">
        <v>75</v>
      </c>
      <c r="N14" s="15">
        <v>0.81</v>
      </c>
    </row>
    <row r="15" spans="1:14" s="11" customFormat="1" x14ac:dyDescent="0.2">
      <c r="A15" s="9" t="str">
        <f>'1'!A15</f>
        <v>ECONOMIA EMPRESARIAL</v>
      </c>
      <c r="B15" s="9"/>
      <c r="C15" s="9" t="str">
        <f>'1'!C15</f>
        <v>405B</v>
      </c>
      <c r="D15" s="9" t="str">
        <f>'1'!D15</f>
        <v>DLA</v>
      </c>
      <c r="E15" s="9">
        <f>'1'!E15</f>
        <v>20</v>
      </c>
      <c r="F15" s="9">
        <v>7</v>
      </c>
      <c r="G15" s="9">
        <v>14</v>
      </c>
      <c r="H15" s="10">
        <f t="shared" ref="H15:H18" si="3">(F15+G15)/E15</f>
        <v>1.05</v>
      </c>
      <c r="I15" s="9">
        <f t="shared" si="0"/>
        <v>-1</v>
      </c>
      <c r="J15" s="10">
        <f t="shared" si="1"/>
        <v>-0.05</v>
      </c>
      <c r="K15" s="9">
        <v>0</v>
      </c>
      <c r="L15" s="10">
        <f t="shared" si="2"/>
        <v>0</v>
      </c>
      <c r="M15" s="9">
        <v>69</v>
      </c>
      <c r="N15" s="15">
        <v>0.91</v>
      </c>
    </row>
    <row r="16" spans="1:14" s="11" customFormat="1" x14ac:dyDescent="0.2">
      <c r="A16" s="9" t="str">
        <f>'1'!A16</f>
        <v>ECONOMIA EMPRESARIAL</v>
      </c>
      <c r="B16" s="9"/>
      <c r="C16" s="9" t="str">
        <f>'1'!C16</f>
        <v>405C</v>
      </c>
      <c r="D16" s="9" t="str">
        <f>'1'!D16</f>
        <v>DLA</v>
      </c>
      <c r="E16" s="9">
        <f>'1'!E16</f>
        <v>20</v>
      </c>
      <c r="F16" s="9">
        <v>6</v>
      </c>
      <c r="G16" s="9">
        <v>24</v>
      </c>
      <c r="H16" s="10">
        <f t="shared" si="3"/>
        <v>1.5</v>
      </c>
      <c r="I16" s="9">
        <f t="shared" si="0"/>
        <v>-10</v>
      </c>
      <c r="J16" s="10">
        <f t="shared" si="1"/>
        <v>-0.5</v>
      </c>
      <c r="K16" s="9">
        <v>0</v>
      </c>
      <c r="L16" s="10">
        <f t="shared" si="2"/>
        <v>0</v>
      </c>
      <c r="M16" s="9">
        <v>70</v>
      </c>
      <c r="N16" s="15">
        <v>0.88</v>
      </c>
    </row>
    <row r="17" spans="1:14" s="11" customFormat="1" x14ac:dyDescent="0.2">
      <c r="A17" s="9" t="str">
        <f>'1'!A17</f>
        <v>ECONOMIA INTERNACIONAL</v>
      </c>
      <c r="B17" s="9"/>
      <c r="C17" s="9" t="str">
        <f>'1'!C17</f>
        <v>605A</v>
      </c>
      <c r="D17" s="9" t="str">
        <f>'1'!D17</f>
        <v>DLA</v>
      </c>
      <c r="E17" s="9">
        <f>'1'!E17</f>
        <v>34</v>
      </c>
      <c r="F17" s="9">
        <v>4</v>
      </c>
      <c r="G17" s="9">
        <v>4</v>
      </c>
      <c r="H17" s="10">
        <f t="shared" si="3"/>
        <v>0.23529411764705882</v>
      </c>
      <c r="I17" s="9">
        <f t="shared" si="0"/>
        <v>26</v>
      </c>
      <c r="J17" s="10">
        <f t="shared" si="1"/>
        <v>0.76470588235294112</v>
      </c>
      <c r="K17" s="9">
        <v>0</v>
      </c>
      <c r="L17" s="10">
        <f t="shared" si="2"/>
        <v>0</v>
      </c>
      <c r="M17" s="9">
        <v>69</v>
      </c>
      <c r="N17" s="15">
        <v>0.89</v>
      </c>
    </row>
    <row r="18" spans="1:14" s="11" customFormat="1" x14ac:dyDescent="0.2">
      <c r="A18" s="9" t="str">
        <f>'1'!A18</f>
        <v>ECONOMIA INTERNACIONAL</v>
      </c>
      <c r="B18" s="9"/>
      <c r="C18" s="9" t="str">
        <f>'1'!C18</f>
        <v>605B</v>
      </c>
      <c r="D18" s="9" t="str">
        <f>'1'!D18</f>
        <v>DLA</v>
      </c>
      <c r="E18" s="9">
        <f>'1'!E18</f>
        <v>6</v>
      </c>
      <c r="F18" s="9">
        <v>22</v>
      </c>
      <c r="G18" s="9">
        <v>4</v>
      </c>
      <c r="H18" s="10">
        <f t="shared" si="3"/>
        <v>4.333333333333333</v>
      </c>
      <c r="I18" s="9">
        <f t="shared" si="0"/>
        <v>-20</v>
      </c>
      <c r="J18" s="10">
        <f t="shared" si="1"/>
        <v>-3.3333333333333335</v>
      </c>
      <c r="K18" s="9">
        <v>0</v>
      </c>
      <c r="L18" s="10">
        <f t="shared" si="2"/>
        <v>0</v>
      </c>
      <c r="M18" s="9">
        <v>72</v>
      </c>
      <c r="N18" s="15">
        <v>0.83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115</v>
      </c>
      <c r="F27" s="17">
        <f>SUM(F14:F26)</f>
        <v>46</v>
      </c>
      <c r="G27" s="17">
        <f>SUM(G14:G26)</f>
        <v>53</v>
      </c>
      <c r="H27" s="18">
        <f>SUM(F27:G27)/E27</f>
        <v>0.86086956521739133</v>
      </c>
      <c r="I27" s="17">
        <f t="shared" si="0"/>
        <v>16</v>
      </c>
      <c r="J27" s="18">
        <f t="shared" si="1"/>
        <v>0.1391304347826087</v>
      </c>
      <c r="K27" s="17">
        <f>SUM(K14:K26)</f>
        <v>0</v>
      </c>
      <c r="L27" s="18">
        <f t="shared" si="2"/>
        <v>0</v>
      </c>
      <c r="M27" s="22">
        <f>AVERAGE(M14:M26)</f>
        <v>71</v>
      </c>
      <c r="N27" s="19">
        <f>AVERAGE(N14:N26)</f>
        <v>0.8640000000000001</v>
      </c>
    </row>
    <row r="29" spans="1:14" ht="120" customHeight="1" x14ac:dyDescent="0.2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">
      <c r="B33" s="29"/>
      <c r="C33" s="29"/>
      <c r="D33" s="29"/>
      <c r="G33" s="30"/>
      <c r="H33" s="30"/>
      <c r="I33" s="30"/>
      <c r="J33" s="30"/>
    </row>
    <row r="34" spans="1:10" hidden="1" x14ac:dyDescent="0.2">
      <c r="A34" s="23" t="e">
        <v>#REF!</v>
      </c>
      <c r="B34" s="23"/>
      <c r="C34" s="6"/>
      <c r="E34" s="23"/>
      <c r="F34" s="23"/>
      <c r="G34" s="23"/>
      <c r="H34" s="23"/>
    </row>
    <row r="35" spans="1:10" hidden="1" x14ac:dyDescent="0.2"/>
    <row r="36" spans="1:10" ht="45" customHeight="1" x14ac:dyDescent="0.2">
      <c r="B36" s="24" t="str">
        <f>B10</f>
        <v>MCA. EUGENIO CHÁVEZ ORTIZ</v>
      </c>
      <c r="C36" s="24"/>
      <c r="D36" s="24"/>
      <c r="E36" s="13"/>
      <c r="F36" s="13"/>
      <c r="G36" s="24" t="str">
        <f>'4'!G37:J37</f>
        <v>L.C. MANUEL DE JESUS CANO BUSTAMANTE</v>
      </c>
      <c r="H36" s="24"/>
      <c r="I36" s="24"/>
      <c r="J36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</cp:lastModifiedBy>
  <cp:revision/>
  <dcterms:created xsi:type="dcterms:W3CDTF">2021-11-22T14:45:25Z</dcterms:created>
  <dcterms:modified xsi:type="dcterms:W3CDTF">2023-06-03T00:20:41Z</dcterms:modified>
  <cp:category/>
  <cp:contentStatus/>
</cp:coreProperties>
</file>