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REPORTES SEMESTRALES\CALIFICACIONES\FEB-JUL 2023\"/>
    </mc:Choice>
  </mc:AlternateContent>
  <bookViews>
    <workbookView xWindow="-120" yWindow="-120" windowWidth="24240" windowHeight="1314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'4'!$A$1:$N$42</definedName>
    <definedName name="_xlnm.Print_Area" localSheetId="4">Final!$A$1:$N$36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7" i="25" l="1"/>
  <c r="N16" i="25"/>
  <c r="N15" i="25"/>
  <c r="L16" i="24" l="1"/>
  <c r="L18" i="24"/>
  <c r="L20" i="24"/>
  <c r="L23" i="24"/>
  <c r="I15" i="24"/>
  <c r="I16" i="24"/>
  <c r="I17" i="24"/>
  <c r="I18" i="24"/>
  <c r="I19" i="24"/>
  <c r="I20" i="24"/>
  <c r="I21" i="24"/>
  <c r="I22" i="24"/>
  <c r="I23" i="24"/>
  <c r="I24" i="24"/>
  <c r="I25" i="24"/>
  <c r="A21" i="24"/>
  <c r="A17" i="24"/>
  <c r="A15" i="24"/>
  <c r="G37" i="23" l="1"/>
  <c r="G42" i="24" s="1"/>
  <c r="G36" i="25" s="1"/>
  <c r="E6" i="23"/>
  <c r="E6" i="24" s="1"/>
  <c r="E6" i="25" s="1"/>
  <c r="G37" i="22" l="1"/>
  <c r="D15" i="22"/>
  <c r="E15" i="22"/>
  <c r="L15" i="22" s="1"/>
  <c r="C15" i="22"/>
  <c r="A15" i="22"/>
  <c r="I15" i="22" l="1"/>
  <c r="N27" i="25"/>
  <c r="M27" i="25"/>
  <c r="K27" i="25"/>
  <c r="G27" i="25"/>
  <c r="F27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33" i="24"/>
  <c r="M33" i="24"/>
  <c r="K33" i="24"/>
  <c r="G33" i="24"/>
  <c r="F33" i="24"/>
  <c r="E23" i="24"/>
  <c r="D23" i="24"/>
  <c r="C23" i="24"/>
  <c r="A23" i="24"/>
  <c r="E20" i="24"/>
  <c r="D20" i="24"/>
  <c r="C20" i="24"/>
  <c r="A20" i="24"/>
  <c r="E18" i="24"/>
  <c r="D18" i="24"/>
  <c r="C18" i="24"/>
  <c r="A18" i="24"/>
  <c r="E16" i="24"/>
  <c r="D16" i="24"/>
  <c r="C16" i="24"/>
  <c r="A16" i="24"/>
  <c r="E14" i="24"/>
  <c r="I14" i="24" s="1"/>
  <c r="D14" i="24"/>
  <c r="C14" i="24"/>
  <c r="A14" i="24"/>
  <c r="B10" i="24"/>
  <c r="B42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I17" i="22" s="1"/>
  <c r="A18" i="22"/>
  <c r="C18" i="22"/>
  <c r="D18" i="22"/>
  <c r="E18" i="22"/>
  <c r="L18" i="22" s="1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4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6" i="22" l="1"/>
  <c r="I16" i="25"/>
  <c r="J16" i="25" s="1"/>
  <c r="H16" i="25"/>
  <c r="I15" i="25"/>
  <c r="J15" i="25" s="1"/>
  <c r="H15" i="25"/>
  <c r="I14" i="25"/>
  <c r="J14" i="25" s="1"/>
  <c r="H14" i="25"/>
  <c r="I18" i="25"/>
  <c r="J18" i="25" s="1"/>
  <c r="H18" i="25"/>
  <c r="I17" i="25"/>
  <c r="J17" i="25" s="1"/>
  <c r="H17" i="25"/>
  <c r="L14" i="25"/>
  <c r="L15" i="25"/>
  <c r="L16" i="25"/>
  <c r="L17" i="25"/>
  <c r="L18" i="25"/>
  <c r="E27" i="25"/>
  <c r="L14" i="24"/>
  <c r="E33" i="24"/>
  <c r="L14" i="23"/>
  <c r="L15" i="23"/>
  <c r="L16" i="23"/>
  <c r="L17" i="23"/>
  <c r="L18" i="23"/>
  <c r="E28" i="23"/>
  <c r="I18" i="22"/>
  <c r="L14" i="22"/>
  <c r="E28" i="22"/>
  <c r="I28" i="10"/>
  <c r="J28" i="10" s="1"/>
  <c r="H28" i="10"/>
  <c r="L28" i="10"/>
  <c r="I27" i="25" l="1"/>
  <c r="J27" i="25" s="1"/>
  <c r="L27" i="25"/>
  <c r="H27" i="25"/>
  <c r="I33" i="24"/>
  <c r="J33" i="24" s="1"/>
  <c r="L33" i="24"/>
  <c r="H33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tc={0D88ADF2-74CA-466E-9F6D-57593592582A}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B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<sst xmlns="http://schemas.openxmlformats.org/spreadsheetml/2006/main" count="222" uniqueCount="49">
  <si>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</si>
  <si>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</si>
  <si>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</si>
  <si>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</si>
  <si>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</si>
  <si>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</si>
  <si>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</si>
  <si>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</si>
  <si>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</si>
  <si>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</si>
  <si>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</si>
  <si>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</si>
  <si>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</si>
  <si>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</si>
  <si>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</si>
  <si>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</si>
  <si>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</si>
  <si>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</si>
  <si>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</si>
  <si>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</si>
  <si>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</si>
  <si>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</si>
  <si>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</si>
  <si>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</si>
  <si>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</si>
  <si>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</si>
  <si>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</si>
  <si>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</si>
  <si>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</si>
  <si>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</si>
  <si>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</si>
  <si>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</si>
  <si>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</si>
  <si>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</si>
  <si>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L.C. MANUEL DE JESUS CANO BUSTAMANTE</t>
  </si>
  <si>
    <t>LICENCIATURA EN ADMINISTRACION</t>
  </si>
  <si>
    <t>MCA. EUGENIO CHÁVEZ ORTIZ</t>
  </si>
  <si>
    <t>ECONOMIA EMPRESARIAL</t>
  </si>
  <si>
    <t>405A</t>
  </si>
  <si>
    <t>III</t>
  </si>
  <si>
    <t>IV</t>
  </si>
  <si>
    <t>V</t>
  </si>
  <si>
    <t>ECONOMIA INTERNACIONAL</t>
  </si>
  <si>
    <t>405B</t>
  </si>
  <si>
    <t>405C</t>
  </si>
  <si>
    <t>605A</t>
  </si>
  <si>
    <t>605B</t>
  </si>
  <si>
    <t>FEB - JUL 23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</si>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</sst>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683560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1" zoomScaleNormal="91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2</v>
      </c>
      <c r="I8" s="36" t="s">
        <v>7</v>
      </c>
      <c r="J8" s="36"/>
      <c r="K8" s="36"/>
      <c r="L8" s="30" t="s">
        <v>47</v>
      </c>
      <c r="M8" s="30"/>
      <c r="N8" s="30"/>
    </row>
    <row r="10" spans="1:14" x14ac:dyDescent="0.2">
      <c r="A10" s="4" t="s">
        <v>8</v>
      </c>
      <c r="B10" s="30" t="s">
        <v>36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37</v>
      </c>
      <c r="B14" s="9" t="s">
        <v>21</v>
      </c>
      <c r="C14" s="9" t="s">
        <v>38</v>
      </c>
      <c r="D14" s="9" t="s">
        <v>31</v>
      </c>
      <c r="E14" s="9">
        <v>35</v>
      </c>
      <c r="F14" s="9">
        <v>27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69</v>
      </c>
      <c r="N14" s="15">
        <v>0.77</v>
      </c>
    </row>
    <row r="15" spans="1:14" s="11" customFormat="1" x14ac:dyDescent="0.2">
      <c r="A15" s="8" t="s">
        <v>37</v>
      </c>
      <c r="B15" s="9" t="s">
        <v>21</v>
      </c>
      <c r="C15" s="9" t="s">
        <v>43</v>
      </c>
      <c r="D15" s="9" t="s">
        <v>31</v>
      </c>
      <c r="E15" s="9">
        <v>20</v>
      </c>
      <c r="F15" s="9">
        <v>17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74</v>
      </c>
      <c r="N15" s="15">
        <v>0.85</v>
      </c>
    </row>
    <row r="16" spans="1:14" s="11" customFormat="1" x14ac:dyDescent="0.2">
      <c r="A16" s="8" t="s">
        <v>37</v>
      </c>
      <c r="B16" s="9" t="s">
        <v>21</v>
      </c>
      <c r="C16" s="9" t="s">
        <v>44</v>
      </c>
      <c r="D16" s="9" t="s">
        <v>31</v>
      </c>
      <c r="E16" s="9">
        <v>20</v>
      </c>
      <c r="F16" s="9">
        <v>17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74</v>
      </c>
      <c r="N16" s="15">
        <v>0.8</v>
      </c>
    </row>
    <row r="17" spans="1:14" s="11" customFormat="1" x14ac:dyDescent="0.2">
      <c r="A17" s="8" t="s">
        <v>42</v>
      </c>
      <c r="B17" s="9" t="s">
        <v>21</v>
      </c>
      <c r="C17" s="9" t="s">
        <v>45</v>
      </c>
      <c r="D17" s="9" t="s">
        <v>31</v>
      </c>
      <c r="E17" s="9">
        <v>34</v>
      </c>
      <c r="F17" s="9">
        <v>26</v>
      </c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>
        <v>59</v>
      </c>
      <c r="N17" s="15">
        <v>0.76</v>
      </c>
    </row>
    <row r="18" spans="1:14" s="11" customFormat="1" x14ac:dyDescent="0.2">
      <c r="A18" s="8" t="s">
        <v>42</v>
      </c>
      <c r="B18" s="9" t="s">
        <v>21</v>
      </c>
      <c r="C18" s="9" t="s">
        <v>46</v>
      </c>
      <c r="D18" s="9" t="s">
        <v>31</v>
      </c>
      <c r="E18" s="9">
        <v>6</v>
      </c>
      <c r="F18" s="9">
        <v>4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55</v>
      </c>
      <c r="N18" s="15">
        <v>0.67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91</v>
      </c>
      <c r="G28" s="17">
        <f>SUM(G14:G27)</f>
        <v>0</v>
      </c>
      <c r="H28" s="18">
        <f>SUM(F28:G28)/E28</f>
        <v>0.79130434782608694</v>
      </c>
      <c r="I28" s="17">
        <f t="shared" si="0"/>
        <v>24</v>
      </c>
      <c r="J28" s="18">
        <f t="shared" ref="J28" si="2">I28/E28</f>
        <v>0.20869565217391303</v>
      </c>
      <c r="K28" s="17">
        <f>SUM(K14:K27)</f>
        <v>0</v>
      </c>
      <c r="L28" s="18">
        <f t="shared" si="1"/>
        <v>0</v>
      </c>
      <c r="M28" s="17">
        <f>AVERAGE(M14:M27)</f>
        <v>66.2</v>
      </c>
      <c r="N28" s="19">
        <f>AVERAGE(N14:N27)</f>
        <v>0.76999999999999991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MCA. EUGENIO CHÁVEZ ORTIZ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8" zoomScaleNormal="118" zoomScaleSheetLayoutView="100" workbookViewId="0">
      <selection activeCell="I14" sqref="I14: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0.71093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JUL 23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1" t="str">
        <f>'1'!A14</f>
        <v>ECONOMIA EMPRESARIAL</v>
      </c>
      <c r="B14" s="9" t="s">
        <v>32</v>
      </c>
      <c r="C14" s="9" t="str">
        <f>'1'!C14</f>
        <v>405A</v>
      </c>
      <c r="D14" s="9" t="str">
        <f>'1'!D14</f>
        <v>DLA</v>
      </c>
      <c r="E14" s="9">
        <f>'1'!E14</f>
        <v>35</v>
      </c>
      <c r="F14" s="9">
        <v>25</v>
      </c>
      <c r="G14" s="9"/>
      <c r="H14" s="10"/>
      <c r="I14" s="9">
        <f t="shared" ref="I14:I28" si="0">(E14-SUM(F14:G14))-K14</f>
        <v>10</v>
      </c>
      <c r="J14" s="10"/>
      <c r="K14" s="9">
        <v>0</v>
      </c>
      <c r="L14" s="10">
        <f t="shared" ref="L14:L28" si="1">K14/E14</f>
        <v>0</v>
      </c>
      <c r="M14" s="9">
        <v>61</v>
      </c>
      <c r="N14" s="15">
        <v>0.71</v>
      </c>
    </row>
    <row r="15" spans="1:14" s="11" customFormat="1" x14ac:dyDescent="0.2">
      <c r="A15" s="21" t="str">
        <f>'1'!A15</f>
        <v>ECONOMIA EMPRESARIAL</v>
      </c>
      <c r="B15" s="9" t="s">
        <v>32</v>
      </c>
      <c r="C15" s="9" t="str">
        <f>'1'!C15</f>
        <v>405B</v>
      </c>
      <c r="D15" s="9" t="str">
        <f>'1'!D15</f>
        <v>DLA</v>
      </c>
      <c r="E15" s="9">
        <f>'1'!E15</f>
        <v>20</v>
      </c>
      <c r="F15" s="9">
        <v>17</v>
      </c>
      <c r="G15" s="9"/>
      <c r="H15" s="10"/>
      <c r="I15" s="9">
        <f t="shared" ref="I15" si="2">(E15-SUM(F15:G15))-K15</f>
        <v>3</v>
      </c>
      <c r="J15" s="10"/>
      <c r="K15" s="9">
        <v>0</v>
      </c>
      <c r="L15" s="10">
        <f t="shared" ref="L15" si="3">K15/E15</f>
        <v>0</v>
      </c>
      <c r="M15" s="9">
        <v>71</v>
      </c>
      <c r="N15" s="15">
        <v>0.85</v>
      </c>
    </row>
    <row r="16" spans="1:14" s="11" customFormat="1" x14ac:dyDescent="0.2">
      <c r="A16" s="21" t="str">
        <f>'1'!A16</f>
        <v>ECONOMIA EMPRESARIAL</v>
      </c>
      <c r="B16" s="9" t="s">
        <v>32</v>
      </c>
      <c r="C16" s="9" t="str">
        <f>'1'!C16</f>
        <v>405C</v>
      </c>
      <c r="D16" s="9" t="str">
        <f>'1'!D16</f>
        <v>DLA</v>
      </c>
      <c r="E16" s="9">
        <f>'1'!E16</f>
        <v>20</v>
      </c>
      <c r="F16" s="9">
        <v>13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53</v>
      </c>
      <c r="N16" s="15">
        <v>0.65</v>
      </c>
    </row>
    <row r="17" spans="1:14" s="11" customFormat="1" x14ac:dyDescent="0.2">
      <c r="A17" s="21" t="str">
        <f>'1'!A17</f>
        <v>ECONOMIA INTERNACIONAL</v>
      </c>
      <c r="B17" s="9" t="s">
        <v>32</v>
      </c>
      <c r="C17" s="9" t="str">
        <f>'1'!C17</f>
        <v>605A</v>
      </c>
      <c r="D17" s="9" t="str">
        <f>'1'!D17</f>
        <v>DLA</v>
      </c>
      <c r="E17" s="9">
        <f>'1'!E17</f>
        <v>34</v>
      </c>
      <c r="F17" s="9">
        <v>28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68</v>
      </c>
      <c r="N17" s="15">
        <v>0.82</v>
      </c>
    </row>
    <row r="18" spans="1:14" s="11" customFormat="1" x14ac:dyDescent="0.2">
      <c r="A18" s="21" t="str">
        <f>'1'!A18</f>
        <v>ECONOMIA INTERNACIONAL</v>
      </c>
      <c r="B18" s="9" t="s">
        <v>32</v>
      </c>
      <c r="C18" s="9" t="str">
        <f>'1'!C18</f>
        <v>605B</v>
      </c>
      <c r="D18" s="9" t="str">
        <f>'1'!D18</f>
        <v>DLA</v>
      </c>
      <c r="E18" s="9">
        <f>'1'!E18</f>
        <v>6</v>
      </c>
      <c r="F18" s="9">
        <v>5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66</v>
      </c>
      <c r="N18" s="15">
        <v>0.83</v>
      </c>
    </row>
    <row r="19" spans="1:14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88</v>
      </c>
      <c r="G28" s="17">
        <f>SUM(G14:G27)</f>
        <v>0</v>
      </c>
      <c r="H28" s="18">
        <f>SUM(F28:G28)/E28</f>
        <v>0.76521739130434785</v>
      </c>
      <c r="I28" s="17">
        <f t="shared" si="0"/>
        <v>27</v>
      </c>
      <c r="J28" s="18">
        <f t="shared" ref="J28" si="4">I28/E28</f>
        <v>0.23478260869565218</v>
      </c>
      <c r="K28" s="17">
        <f>SUM(K14:K27)</f>
        <v>0</v>
      </c>
      <c r="L28" s="18">
        <f t="shared" si="1"/>
        <v>0</v>
      </c>
      <c r="M28" s="17">
        <f>AVERAGE(M14:M27)</f>
        <v>63.8</v>
      </c>
      <c r="N28" s="19">
        <f>AVERAGE(N14:N27)</f>
        <v>0.77200000000000002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2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2" ht="62.25" customHeight="1" x14ac:dyDescent="0.2">
      <c r="B34" s="29"/>
      <c r="C34" s="29"/>
      <c r="D34" s="29"/>
      <c r="G34" s="30"/>
      <c r="H34" s="30"/>
      <c r="I34" s="30"/>
      <c r="J34" s="30"/>
    </row>
    <row r="35" spans="1:12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2" hidden="1" x14ac:dyDescent="0.2"/>
    <row r="37" spans="1:12" ht="45" customHeight="1" x14ac:dyDescent="0.2">
      <c r="B37" s="24" t="str">
        <f>B10</f>
        <v>MCA. EUGENIO CHÁVEZ ORTIZ</v>
      </c>
      <c r="C37" s="24"/>
      <c r="D37" s="24"/>
      <c r="E37" s="13"/>
      <c r="F37" s="13"/>
      <c r="G37" s="42" t="str">
        <f>'1'!G37:J37</f>
        <v>L.C. MANUEL DE JESUS CANO BUSTAMANTE</v>
      </c>
      <c r="H37" s="42"/>
      <c r="I37" s="42"/>
      <c r="J37" s="42"/>
      <c r="K37" s="42"/>
      <c r="L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M12:M13"/>
    <mergeCell ref="G37:L37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118" zoomScaleNormal="118" zoomScaleSheetLayoutView="100" workbookViewId="0">
      <selection activeCell="D24" sqref="D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" style="1" customWidth="1"/>
    <col min="9" max="9" width="7.5703125" style="1" customWidth="1"/>
    <col min="10" max="10" width="16.42578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'2'!E6:H6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JUL 23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ECONOMIA EMPRESARIAL</v>
      </c>
      <c r="B14" s="9" t="s">
        <v>39</v>
      </c>
      <c r="C14" s="9" t="str">
        <f>'1'!C14</f>
        <v>405A</v>
      </c>
      <c r="D14" s="9" t="str">
        <f>'1'!D14</f>
        <v>DLA</v>
      </c>
      <c r="E14" s="9">
        <f>'1'!E14</f>
        <v>35</v>
      </c>
      <c r="F14" s="9">
        <v>26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59</v>
      </c>
      <c r="N14" s="15">
        <v>0.74</v>
      </c>
    </row>
    <row r="15" spans="1:14" s="11" customFormat="1" x14ac:dyDescent="0.2">
      <c r="A15" s="9" t="str">
        <f>'1'!A15</f>
        <v>ECONOMIA EMPRESARIAL</v>
      </c>
      <c r="B15" s="9" t="s">
        <v>39</v>
      </c>
      <c r="C15" s="9" t="str">
        <f>'1'!C15</f>
        <v>405B</v>
      </c>
      <c r="D15" s="9" t="str">
        <f>'1'!D15</f>
        <v>DLA</v>
      </c>
      <c r="E15" s="9">
        <f>'1'!E15</f>
        <v>20</v>
      </c>
      <c r="F15" s="9">
        <v>14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54</v>
      </c>
      <c r="N15" s="15">
        <v>0.7</v>
      </c>
    </row>
    <row r="16" spans="1:14" s="11" customFormat="1" x14ac:dyDescent="0.2">
      <c r="A16" s="9" t="str">
        <f>'1'!A16</f>
        <v>ECONOMIA EMPRESARIAL</v>
      </c>
      <c r="B16" s="9" t="s">
        <v>39</v>
      </c>
      <c r="C16" s="9" t="str">
        <f>'1'!C16</f>
        <v>405C</v>
      </c>
      <c r="D16" s="9" t="str">
        <f>'1'!D16</f>
        <v>DLA</v>
      </c>
      <c r="E16" s="9">
        <f>'1'!E16</f>
        <v>20</v>
      </c>
      <c r="F16" s="9">
        <v>13</v>
      </c>
      <c r="G16" s="9"/>
      <c r="H16" s="10"/>
      <c r="I16" s="9">
        <f t="shared" si="0"/>
        <v>7</v>
      </c>
      <c r="J16" s="10"/>
      <c r="K16" s="9">
        <v>0</v>
      </c>
      <c r="L16" s="10">
        <f t="shared" si="1"/>
        <v>0</v>
      </c>
      <c r="M16" s="9">
        <v>50</v>
      </c>
      <c r="N16" s="15">
        <v>0.65</v>
      </c>
    </row>
    <row r="17" spans="1:14" s="11" customFormat="1" x14ac:dyDescent="0.2">
      <c r="A17" s="9" t="str">
        <f>'1'!A17</f>
        <v>ECONOMIA INTERNACIONAL</v>
      </c>
      <c r="B17" s="9" t="s">
        <v>39</v>
      </c>
      <c r="C17" s="9" t="str">
        <f>'1'!C17</f>
        <v>605A</v>
      </c>
      <c r="D17" s="9" t="str">
        <f>'1'!D17</f>
        <v>DLA</v>
      </c>
      <c r="E17" s="9">
        <f>'1'!E17</f>
        <v>34</v>
      </c>
      <c r="F17" s="9">
        <v>26</v>
      </c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>
        <v>59</v>
      </c>
      <c r="N17" s="15">
        <v>0.76</v>
      </c>
    </row>
    <row r="18" spans="1:14" s="11" customFormat="1" x14ac:dyDescent="0.2">
      <c r="A18" s="9" t="str">
        <f>'1'!A18</f>
        <v>ECONOMIA INTERNACIONAL</v>
      </c>
      <c r="B18" s="9" t="s">
        <v>39</v>
      </c>
      <c r="C18" s="9" t="str">
        <f>'1'!C18</f>
        <v>605B</v>
      </c>
      <c r="D18" s="9" t="str">
        <f>'1'!D18</f>
        <v>DLA</v>
      </c>
      <c r="E18" s="9">
        <f>'1'!E18</f>
        <v>6</v>
      </c>
      <c r="F18" s="9">
        <v>6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83</v>
      </c>
      <c r="N18" s="15">
        <v>0.5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85</v>
      </c>
      <c r="G28" s="17">
        <f>SUM(G14:G27)</f>
        <v>0</v>
      </c>
      <c r="H28" s="18">
        <f>SUM(F28:G28)/E28</f>
        <v>0.73913043478260865</v>
      </c>
      <c r="I28" s="17">
        <f t="shared" si="0"/>
        <v>30</v>
      </c>
      <c r="J28" s="18">
        <f t="shared" ref="J28" si="2">I28/E28</f>
        <v>0.2608695652173913</v>
      </c>
      <c r="K28" s="17">
        <f>SUM(K14:K27)</f>
        <v>0</v>
      </c>
      <c r="L28" s="18">
        <f t="shared" si="1"/>
        <v>0</v>
      </c>
      <c r="M28" s="17">
        <f>AVERAGE(M14:M27)</f>
        <v>61</v>
      </c>
      <c r="N28" s="19">
        <f>AVERAGE(N14:N27)</f>
        <v>0.66999999999999993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MCA. EUGENIO CHÁVEZ ORTIZ</v>
      </c>
      <c r="C37" s="24"/>
      <c r="D37" s="24"/>
      <c r="E37" s="13"/>
      <c r="F37" s="13"/>
      <c r="G37" s="24" t="str">
        <f>'2'!G37:L37</f>
        <v>L.C. MANUEL DE JESUS CANO BUSTAMANTE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A4" zoomScaleNormal="100" zoomScaleSheetLayoutView="100" workbookViewId="0">
      <selection activeCell="N25" sqref="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5703125" style="1" customWidth="1"/>
    <col min="9" max="9" width="7.5703125" style="1" customWidth="1"/>
    <col min="10" max="10" width="19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'3'!E6:H6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JUL 23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ECONOMIA EMPRESARIAL</v>
      </c>
      <c r="B14" s="9" t="s">
        <v>40</v>
      </c>
      <c r="C14" s="9" t="str">
        <f>'1'!C14</f>
        <v>405A</v>
      </c>
      <c r="D14" s="9" t="str">
        <f>'1'!D14</f>
        <v>DLA</v>
      </c>
      <c r="E14" s="9">
        <f>'1'!E14</f>
        <v>35</v>
      </c>
      <c r="F14" s="9">
        <v>27</v>
      </c>
      <c r="G14" s="9"/>
      <c r="H14" s="10"/>
      <c r="I14" s="9">
        <f t="shared" ref="I14:I33" si="0">(E14-SUM(F14:G14))-K14</f>
        <v>8</v>
      </c>
      <c r="J14" s="10"/>
      <c r="K14" s="9">
        <v>0</v>
      </c>
      <c r="L14" s="10">
        <f t="shared" ref="L14:L33" si="1">K14/E14</f>
        <v>0</v>
      </c>
      <c r="M14" s="9">
        <v>64</v>
      </c>
      <c r="N14" s="15">
        <v>0.77</v>
      </c>
    </row>
    <row r="15" spans="1:14" s="11" customFormat="1" x14ac:dyDescent="0.2">
      <c r="A15" s="9" t="str">
        <f>'1'!A15</f>
        <v>ECONOMIA EMPRESARIAL</v>
      </c>
      <c r="B15" s="9" t="s">
        <v>41</v>
      </c>
      <c r="C15" s="9" t="s">
        <v>38</v>
      </c>
      <c r="D15" s="9" t="s">
        <v>31</v>
      </c>
      <c r="E15" s="9">
        <v>35</v>
      </c>
      <c r="F15" s="9">
        <v>28</v>
      </c>
      <c r="G15" s="9"/>
      <c r="H15" s="10"/>
      <c r="I15" s="9">
        <f t="shared" si="0"/>
        <v>7</v>
      </c>
      <c r="J15" s="10"/>
      <c r="K15" s="9">
        <v>0</v>
      </c>
      <c r="L15" s="10">
        <v>0</v>
      </c>
      <c r="M15" s="9">
        <v>66</v>
      </c>
      <c r="N15" s="15">
        <v>0.8</v>
      </c>
    </row>
    <row r="16" spans="1:14" s="11" customFormat="1" x14ac:dyDescent="0.2">
      <c r="A16" s="9" t="str">
        <f>'1'!A15</f>
        <v>ECONOMIA EMPRESARIAL</v>
      </c>
      <c r="B16" s="9" t="s">
        <v>40</v>
      </c>
      <c r="C16" s="9" t="str">
        <f>'1'!C15</f>
        <v>405B</v>
      </c>
      <c r="D16" s="9" t="str">
        <f>'1'!D15</f>
        <v>DLA</v>
      </c>
      <c r="E16" s="9">
        <f>'1'!E15</f>
        <v>20</v>
      </c>
      <c r="F16" s="9">
        <v>17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69</v>
      </c>
      <c r="N16" s="15">
        <v>0.85</v>
      </c>
    </row>
    <row r="17" spans="1:14" s="11" customFormat="1" x14ac:dyDescent="0.2">
      <c r="A17" s="9" t="str">
        <f>'1'!A16</f>
        <v>ECONOMIA EMPRESARIAL</v>
      </c>
      <c r="B17" s="9" t="s">
        <v>41</v>
      </c>
      <c r="C17" s="9" t="s">
        <v>43</v>
      </c>
      <c r="D17" s="9" t="s">
        <v>31</v>
      </c>
      <c r="E17" s="9">
        <v>20</v>
      </c>
      <c r="F17" s="9">
        <v>17</v>
      </c>
      <c r="G17" s="9"/>
      <c r="H17" s="10"/>
      <c r="I17" s="9">
        <f t="shared" si="0"/>
        <v>3</v>
      </c>
      <c r="J17" s="10"/>
      <c r="K17" s="9">
        <v>0</v>
      </c>
      <c r="L17" s="10">
        <v>0</v>
      </c>
      <c r="M17" s="9">
        <v>69</v>
      </c>
      <c r="N17" s="15">
        <v>0.85</v>
      </c>
    </row>
    <row r="18" spans="1:14" s="11" customFormat="1" x14ac:dyDescent="0.2">
      <c r="A18" s="9" t="str">
        <f>'1'!A16</f>
        <v>ECONOMIA EMPRESARIAL</v>
      </c>
      <c r="B18" s="9" t="s">
        <v>40</v>
      </c>
      <c r="C18" s="9" t="str">
        <f>'1'!C16</f>
        <v>405C</v>
      </c>
      <c r="D18" s="9" t="str">
        <f>'1'!D16</f>
        <v>DLA</v>
      </c>
      <c r="E18" s="9">
        <f>'1'!E16</f>
        <v>20</v>
      </c>
      <c r="F18" s="9">
        <v>18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70</v>
      </c>
      <c r="N18" s="15">
        <v>0.9</v>
      </c>
    </row>
    <row r="19" spans="1:14" s="11" customFormat="1" x14ac:dyDescent="0.2">
      <c r="A19" s="9" t="s">
        <v>37</v>
      </c>
      <c r="B19" s="9" t="s">
        <v>41</v>
      </c>
      <c r="C19" s="9" t="s">
        <v>44</v>
      </c>
      <c r="D19" s="9" t="s">
        <v>31</v>
      </c>
      <c r="E19" s="9">
        <v>20</v>
      </c>
      <c r="F19" s="9">
        <v>17</v>
      </c>
      <c r="G19" s="9"/>
      <c r="H19" s="10"/>
      <c r="I19" s="9">
        <f t="shared" si="0"/>
        <v>3</v>
      </c>
      <c r="J19" s="10"/>
      <c r="K19" s="9">
        <v>0</v>
      </c>
      <c r="L19" s="10">
        <v>0</v>
      </c>
      <c r="M19" s="9">
        <v>66</v>
      </c>
      <c r="N19" s="15">
        <v>0.85</v>
      </c>
    </row>
    <row r="20" spans="1:14" s="11" customFormat="1" x14ac:dyDescent="0.2">
      <c r="A20" s="9" t="str">
        <f>'1'!A17</f>
        <v>ECONOMIA INTERNACIONAL</v>
      </c>
      <c r="B20" s="9" t="s">
        <v>40</v>
      </c>
      <c r="C20" s="9" t="str">
        <f>'1'!C17</f>
        <v>605A</v>
      </c>
      <c r="D20" s="9" t="str">
        <f>'1'!D17</f>
        <v>DLA</v>
      </c>
      <c r="E20" s="9">
        <f>'1'!E17</f>
        <v>34</v>
      </c>
      <c r="F20" s="9">
        <v>25</v>
      </c>
      <c r="G20" s="9"/>
      <c r="H20" s="10"/>
      <c r="I20" s="9">
        <f t="shared" si="0"/>
        <v>9</v>
      </c>
      <c r="J20" s="10"/>
      <c r="K20" s="9">
        <v>0</v>
      </c>
      <c r="L20" s="10">
        <f t="shared" si="1"/>
        <v>0</v>
      </c>
      <c r="M20" s="9">
        <v>62</v>
      </c>
      <c r="N20" s="15">
        <v>0.74</v>
      </c>
    </row>
    <row r="21" spans="1:14" s="11" customFormat="1" x14ac:dyDescent="0.2">
      <c r="A21" s="9" t="str">
        <f>'1'!A18</f>
        <v>ECONOMIA INTERNACIONAL</v>
      </c>
      <c r="B21" s="9" t="s">
        <v>41</v>
      </c>
      <c r="C21" s="9" t="s">
        <v>45</v>
      </c>
      <c r="D21" s="9" t="s">
        <v>31</v>
      </c>
      <c r="E21" s="9">
        <v>34</v>
      </c>
      <c r="F21" s="9">
        <v>23</v>
      </c>
      <c r="G21" s="9"/>
      <c r="H21" s="10"/>
      <c r="I21" s="9">
        <f t="shared" si="0"/>
        <v>11</v>
      </c>
      <c r="J21" s="10"/>
      <c r="K21" s="9">
        <v>0</v>
      </c>
      <c r="L21" s="10">
        <v>0</v>
      </c>
      <c r="M21" s="9">
        <v>56</v>
      </c>
      <c r="N21" s="15">
        <v>0.68</v>
      </c>
    </row>
    <row r="22" spans="1:14" s="11" customFormat="1" x14ac:dyDescent="0.2">
      <c r="A22" s="9" t="s">
        <v>42</v>
      </c>
      <c r="B22" s="9" t="s">
        <v>48</v>
      </c>
      <c r="C22" s="9" t="s">
        <v>45</v>
      </c>
      <c r="D22" s="9" t="s">
        <v>31</v>
      </c>
      <c r="E22" s="9">
        <v>34</v>
      </c>
      <c r="F22" s="9">
        <v>25</v>
      </c>
      <c r="G22" s="9"/>
      <c r="H22" s="10"/>
      <c r="I22" s="9">
        <f t="shared" si="0"/>
        <v>9</v>
      </c>
      <c r="J22" s="10"/>
      <c r="K22" s="9">
        <v>0</v>
      </c>
      <c r="L22" s="10">
        <v>0</v>
      </c>
      <c r="M22" s="9">
        <v>62</v>
      </c>
      <c r="N22" s="15">
        <v>0.74</v>
      </c>
    </row>
    <row r="23" spans="1:14" s="11" customFormat="1" x14ac:dyDescent="0.2">
      <c r="A23" s="9" t="str">
        <f>'1'!A18</f>
        <v>ECONOMIA INTERNACIONAL</v>
      </c>
      <c r="B23" s="9" t="s">
        <v>40</v>
      </c>
      <c r="C23" s="9" t="str">
        <f>'1'!C18</f>
        <v>605B</v>
      </c>
      <c r="D23" s="9" t="str">
        <f>'1'!D18</f>
        <v>DLA</v>
      </c>
      <c r="E23" s="9">
        <f>'1'!E18</f>
        <v>6</v>
      </c>
      <c r="F23" s="9">
        <v>6</v>
      </c>
      <c r="G23" s="9"/>
      <c r="H23" s="10"/>
      <c r="I23" s="9">
        <f t="shared" si="0"/>
        <v>0</v>
      </c>
      <c r="J23" s="10"/>
      <c r="K23" s="9">
        <v>0</v>
      </c>
      <c r="L23" s="10">
        <f t="shared" si="1"/>
        <v>0</v>
      </c>
      <c r="M23" s="9">
        <v>79</v>
      </c>
      <c r="N23" s="15">
        <v>0.5</v>
      </c>
    </row>
    <row r="24" spans="1:14" s="11" customFormat="1" x14ac:dyDescent="0.2">
      <c r="A24" s="9" t="s">
        <v>42</v>
      </c>
      <c r="B24" s="9" t="s">
        <v>41</v>
      </c>
      <c r="C24" s="9" t="s">
        <v>46</v>
      </c>
      <c r="D24" s="9" t="s">
        <v>31</v>
      </c>
      <c r="E24" s="9">
        <v>6</v>
      </c>
      <c r="F24" s="9">
        <v>6</v>
      </c>
      <c r="G24" s="9"/>
      <c r="H24" s="10"/>
      <c r="I24" s="9">
        <f t="shared" si="0"/>
        <v>0</v>
      </c>
      <c r="J24" s="10"/>
      <c r="K24" s="9">
        <v>0</v>
      </c>
      <c r="L24" s="10">
        <v>0</v>
      </c>
      <c r="M24" s="9">
        <v>80.599999999999994</v>
      </c>
      <c r="N24" s="15">
        <v>0.5</v>
      </c>
    </row>
    <row r="25" spans="1:14" s="11" customFormat="1" x14ac:dyDescent="0.2">
      <c r="A25" s="9" t="s">
        <v>42</v>
      </c>
      <c r="B25" s="9" t="s">
        <v>48</v>
      </c>
      <c r="C25" s="9" t="s">
        <v>46</v>
      </c>
      <c r="D25" s="9" t="s">
        <v>31</v>
      </c>
      <c r="E25" s="9">
        <v>6</v>
      </c>
      <c r="F25" s="9">
        <v>6</v>
      </c>
      <c r="G25" s="9"/>
      <c r="H25" s="10"/>
      <c r="I25" s="9">
        <f t="shared" si="0"/>
        <v>0</v>
      </c>
      <c r="J25" s="10"/>
      <c r="K25" s="9">
        <v>0</v>
      </c>
      <c r="L25" s="10">
        <v>0</v>
      </c>
      <c r="M25" s="9">
        <v>80.599999999999994</v>
      </c>
      <c r="N25" s="15">
        <v>0.5</v>
      </c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s="11" customFormat="1" ht="16.5" customHeight="1" x14ac:dyDescent="0.2">
      <c r="A32" s="9"/>
      <c r="B32" s="9"/>
      <c r="C32" s="9"/>
      <c r="D32" s="9"/>
      <c r="E32" s="9"/>
      <c r="F32" s="9"/>
      <c r="G32" s="9"/>
      <c r="H32" s="10"/>
      <c r="I32" s="9"/>
      <c r="J32" s="10"/>
      <c r="K32" s="9"/>
      <c r="L32" s="10"/>
      <c r="M32" s="9"/>
      <c r="N32" s="15"/>
    </row>
    <row r="33" spans="1:14" ht="13.5" thickBot="1" x14ac:dyDescent="0.25">
      <c r="A33" s="16" t="s">
        <v>24</v>
      </c>
      <c r="B33" s="17" t="s">
        <v>25</v>
      </c>
      <c r="C33" s="17" t="s">
        <v>25</v>
      </c>
      <c r="D33" s="17" t="s">
        <v>25</v>
      </c>
      <c r="E33" s="17">
        <f>SUM(E14:E32)</f>
        <v>270</v>
      </c>
      <c r="F33" s="17">
        <f>SUM(F14:F32)</f>
        <v>215</v>
      </c>
      <c r="G33" s="17">
        <f>SUM(G14:G32)</f>
        <v>0</v>
      </c>
      <c r="H33" s="18">
        <f>SUM(F33:G33)/E33</f>
        <v>0.79629629629629628</v>
      </c>
      <c r="I33" s="17">
        <f t="shared" si="0"/>
        <v>55</v>
      </c>
      <c r="J33" s="18">
        <f t="shared" ref="J33" si="2">I33/E33</f>
        <v>0.20370370370370369</v>
      </c>
      <c r="K33" s="17">
        <f>SUM(K14:K32)</f>
        <v>0</v>
      </c>
      <c r="L33" s="18">
        <f t="shared" si="1"/>
        <v>0</v>
      </c>
      <c r="M33" s="17">
        <f>AVERAGE(M14:M32)</f>
        <v>68.683333333333337</v>
      </c>
      <c r="N33" s="19">
        <f>AVERAGE(N14:N32)</f>
        <v>0.72333333333333327</v>
      </c>
    </row>
    <row r="35" spans="1:14" ht="120" customHeight="1" x14ac:dyDescent="0.2">
      <c r="A35" s="33" t="s">
        <v>26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7" spans="1:14" x14ac:dyDescent="0.2">
      <c r="A37" s="12"/>
    </row>
    <row r="38" spans="1:14" x14ac:dyDescent="0.2">
      <c r="B38" s="27" t="s">
        <v>27</v>
      </c>
      <c r="C38" s="27"/>
      <c r="D38" s="27"/>
      <c r="G38" s="28" t="s">
        <v>28</v>
      </c>
      <c r="H38" s="28"/>
      <c r="I38" s="28"/>
      <c r="J38" s="28"/>
    </row>
    <row r="39" spans="1:14" ht="62.25" customHeight="1" x14ac:dyDescent="0.2">
      <c r="B39" s="29"/>
      <c r="C39" s="29"/>
      <c r="D39" s="29"/>
      <c r="G39" s="30"/>
      <c r="H39" s="30"/>
      <c r="I39" s="30"/>
      <c r="J39" s="30"/>
    </row>
    <row r="40" spans="1:14" hidden="1" x14ac:dyDescent="0.2">
      <c r="A40" s="23" t="e">
        <v>#REF!</v>
      </c>
      <c r="B40" s="23"/>
      <c r="C40" s="6"/>
      <c r="E40" s="23"/>
      <c r="F40" s="23"/>
      <c r="G40" s="23"/>
      <c r="H40" s="23"/>
    </row>
    <row r="41" spans="1:14" hidden="1" x14ac:dyDescent="0.2"/>
    <row r="42" spans="1:14" ht="45" customHeight="1" x14ac:dyDescent="0.2">
      <c r="B42" s="24" t="str">
        <f>B10</f>
        <v>MCA. EUGENIO CHÁVEZ ORTIZ</v>
      </c>
      <c r="C42" s="24"/>
      <c r="D42" s="24"/>
      <c r="E42" s="13"/>
      <c r="F42" s="13"/>
      <c r="G42" s="24" t="str">
        <f>'3'!G37:J37</f>
        <v>L.C. MANUEL DE JESUS CANO BUSTAMANTE</v>
      </c>
      <c r="H42" s="24"/>
      <c r="I42" s="24"/>
      <c r="J4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5:N35"/>
    <mergeCell ref="B39:D39"/>
    <mergeCell ref="G39:J39"/>
    <mergeCell ref="B38:D38"/>
    <mergeCell ref="G38:J38"/>
    <mergeCell ref="A40:B40"/>
    <mergeCell ref="E40:H40"/>
    <mergeCell ref="B42:D42"/>
    <mergeCell ref="G42:J4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topLeftCell="A2" zoomScale="91" zoomScaleNormal="91" zoomScaleSheetLayoutView="100" workbookViewId="0">
      <selection activeCell="H4" sqref="H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28515625" style="1" customWidth="1"/>
    <col min="9" max="9" width="7.5703125" style="1" customWidth="1"/>
    <col min="10" max="10" width="15.855468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tr">
        <f>'4'!E6:H6</f>
        <v>LICENCIATURA EN ADMINISTRACION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 - JUL 23</v>
      </c>
      <c r="M8" s="30"/>
      <c r="N8" s="30"/>
    </row>
    <row r="10" spans="1:14" x14ac:dyDescent="0.2">
      <c r="A10" s="4" t="s">
        <v>8</v>
      </c>
      <c r="B10" s="30" t="str">
        <f>'1'!B10</f>
        <v>MCA. EUGENIO CHÁVEZ ORTIZ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ECONOMIA EMPRESARIAL</v>
      </c>
      <c r="B14" s="9"/>
      <c r="C14" s="9" t="str">
        <f>'1'!C14</f>
        <v>405A</v>
      </c>
      <c r="D14" s="9" t="str">
        <f>'1'!D14</f>
        <v>DLA</v>
      </c>
      <c r="E14" s="9">
        <f>'1'!E14</f>
        <v>35</v>
      </c>
      <c r="F14" s="9">
        <v>21</v>
      </c>
      <c r="G14" s="9">
        <v>8</v>
      </c>
      <c r="H14" s="10">
        <f>(F14+G14)/E14</f>
        <v>0.82857142857142863</v>
      </c>
      <c r="I14" s="9">
        <f t="shared" ref="I14:I27" si="0">(E14-SUM(F14:G14))-K14</f>
        <v>6</v>
      </c>
      <c r="J14" s="10">
        <f t="shared" ref="J14:J27" si="1">I14/E14</f>
        <v>0.17142857142857143</v>
      </c>
      <c r="K14" s="9">
        <v>0</v>
      </c>
      <c r="L14" s="10">
        <f t="shared" ref="L14:L27" si="2">K14/E14</f>
        <v>0</v>
      </c>
      <c r="M14" s="9">
        <v>70</v>
      </c>
      <c r="N14" s="15">
        <v>0.83</v>
      </c>
    </row>
    <row r="15" spans="1:14" s="11" customFormat="1" x14ac:dyDescent="0.2">
      <c r="A15" s="9" t="str">
        <f>'1'!A15</f>
        <v>ECONOMIA EMPRESARIAL</v>
      </c>
      <c r="B15" s="9"/>
      <c r="C15" s="9" t="str">
        <f>'1'!C15</f>
        <v>405B</v>
      </c>
      <c r="D15" s="9" t="str">
        <f>'1'!D15</f>
        <v>DLA</v>
      </c>
      <c r="E15" s="9">
        <f>'1'!E15</f>
        <v>20</v>
      </c>
      <c r="F15" s="9">
        <v>14</v>
      </c>
      <c r="G15" s="9">
        <v>5</v>
      </c>
      <c r="H15" s="10">
        <f t="shared" ref="H15:H18" si="3">(F15+G15)/E15</f>
        <v>0.95</v>
      </c>
      <c r="I15" s="9">
        <f t="shared" si="0"/>
        <v>1</v>
      </c>
      <c r="J15" s="10">
        <f t="shared" si="1"/>
        <v>0.05</v>
      </c>
      <c r="K15" s="9">
        <v>0</v>
      </c>
      <c r="L15" s="10">
        <f t="shared" si="2"/>
        <v>0</v>
      </c>
      <c r="M15" s="9">
        <v>77</v>
      </c>
      <c r="N15" s="15">
        <f>15/20</f>
        <v>0.75</v>
      </c>
    </row>
    <row r="16" spans="1:14" s="11" customFormat="1" x14ac:dyDescent="0.2">
      <c r="A16" s="9" t="str">
        <f>'1'!A16</f>
        <v>ECONOMIA EMPRESARIAL</v>
      </c>
      <c r="B16" s="9"/>
      <c r="C16" s="9" t="str">
        <f>'1'!C16</f>
        <v>405C</v>
      </c>
      <c r="D16" s="9" t="str">
        <f>'1'!D16</f>
        <v>DLA</v>
      </c>
      <c r="E16" s="9">
        <f>'1'!E16</f>
        <v>20</v>
      </c>
      <c r="F16" s="9">
        <v>8</v>
      </c>
      <c r="G16" s="9">
        <v>11</v>
      </c>
      <c r="H16" s="10">
        <f t="shared" si="3"/>
        <v>0.95</v>
      </c>
      <c r="I16" s="9">
        <f t="shared" si="0"/>
        <v>1</v>
      </c>
      <c r="J16" s="10">
        <f t="shared" si="1"/>
        <v>0.05</v>
      </c>
      <c r="K16" s="9">
        <v>0</v>
      </c>
      <c r="L16" s="10">
        <f t="shared" si="2"/>
        <v>0</v>
      </c>
      <c r="M16" s="9">
        <v>75</v>
      </c>
      <c r="N16" s="15">
        <f>15/20</f>
        <v>0.75</v>
      </c>
    </row>
    <row r="17" spans="1:14" s="11" customFormat="1" x14ac:dyDescent="0.2">
      <c r="A17" s="9" t="str">
        <f>'1'!A17</f>
        <v>ECONOMIA INTERNACIONAL</v>
      </c>
      <c r="B17" s="9"/>
      <c r="C17" s="9" t="str">
        <f>'1'!C17</f>
        <v>605A</v>
      </c>
      <c r="D17" s="9" t="str">
        <f>'1'!D17</f>
        <v>DLA</v>
      </c>
      <c r="E17" s="9">
        <f>'1'!E17</f>
        <v>34</v>
      </c>
      <c r="F17" s="9">
        <v>15</v>
      </c>
      <c r="G17" s="9">
        <v>13</v>
      </c>
      <c r="H17" s="10">
        <f t="shared" si="3"/>
        <v>0.82352941176470584</v>
      </c>
      <c r="I17" s="9">
        <f t="shared" si="0"/>
        <v>6</v>
      </c>
      <c r="J17" s="10">
        <f t="shared" si="1"/>
        <v>0.17647058823529413</v>
      </c>
      <c r="K17" s="9">
        <v>0</v>
      </c>
      <c r="L17" s="10">
        <f t="shared" si="2"/>
        <v>0</v>
      </c>
      <c r="M17" s="9">
        <v>71</v>
      </c>
      <c r="N17" s="15">
        <f>27/34</f>
        <v>0.79411764705882348</v>
      </c>
    </row>
    <row r="18" spans="1:14" s="11" customFormat="1" x14ac:dyDescent="0.2">
      <c r="A18" s="9" t="str">
        <f>'1'!A18</f>
        <v>ECONOMIA INTERNACIONAL</v>
      </c>
      <c r="B18" s="9"/>
      <c r="C18" s="9" t="str">
        <f>'1'!C18</f>
        <v>605B</v>
      </c>
      <c r="D18" s="9" t="str">
        <f>'1'!D18</f>
        <v>DLA</v>
      </c>
      <c r="E18" s="9">
        <f>'1'!E18</f>
        <v>6</v>
      </c>
      <c r="F18" s="9">
        <v>3</v>
      </c>
      <c r="G18" s="9">
        <v>3</v>
      </c>
      <c r="H18" s="10">
        <f t="shared" si="3"/>
        <v>1</v>
      </c>
      <c r="I18" s="9">
        <f t="shared" si="0"/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80</v>
      </c>
      <c r="N18" s="15">
        <v>0.5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115</v>
      </c>
      <c r="F27" s="17">
        <f>SUM(F14:F26)</f>
        <v>61</v>
      </c>
      <c r="G27" s="17">
        <f>SUM(G14:G26)</f>
        <v>40</v>
      </c>
      <c r="H27" s="18">
        <f>SUM(F27:G27)/E27</f>
        <v>0.87826086956521743</v>
      </c>
      <c r="I27" s="17">
        <f t="shared" si="0"/>
        <v>14</v>
      </c>
      <c r="J27" s="18">
        <f t="shared" si="1"/>
        <v>0.12173913043478261</v>
      </c>
      <c r="K27" s="17">
        <f>SUM(K14:K26)</f>
        <v>0</v>
      </c>
      <c r="L27" s="18">
        <f t="shared" si="2"/>
        <v>0</v>
      </c>
      <c r="M27" s="22">
        <f>AVERAGE(M14:M26)</f>
        <v>74.599999999999994</v>
      </c>
      <c r="N27" s="19">
        <f>AVERAGE(N14:N26)</f>
        <v>0.72482352941176464</v>
      </c>
    </row>
    <row r="29" spans="1:14" ht="120" customHeight="1" x14ac:dyDescent="0.2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">
      <c r="A31" s="12"/>
    </row>
    <row r="32" spans="1:14" x14ac:dyDescent="0.2">
      <c r="B32" s="27" t="s">
        <v>27</v>
      </c>
      <c r="C32" s="27"/>
      <c r="D32" s="27"/>
      <c r="G32" s="28" t="s">
        <v>28</v>
      </c>
      <c r="H32" s="28"/>
      <c r="I32" s="28"/>
      <c r="J32" s="28"/>
    </row>
    <row r="33" spans="1:10" ht="62.25" customHeight="1" x14ac:dyDescent="0.2">
      <c r="B33" s="29"/>
      <c r="C33" s="29"/>
      <c r="D33" s="29"/>
      <c r="G33" s="30"/>
      <c r="H33" s="30"/>
      <c r="I33" s="30"/>
      <c r="J33" s="30"/>
    </row>
    <row r="34" spans="1:10" hidden="1" x14ac:dyDescent="0.2">
      <c r="A34" s="23" t="e">
        <v>#REF!</v>
      </c>
      <c r="B34" s="23"/>
      <c r="C34" s="6"/>
      <c r="E34" s="23"/>
      <c r="F34" s="23"/>
      <c r="G34" s="23"/>
      <c r="H34" s="23"/>
    </row>
    <row r="35" spans="1:10" hidden="1" x14ac:dyDescent="0.2"/>
    <row r="36" spans="1:10" ht="45" customHeight="1" x14ac:dyDescent="0.2">
      <c r="B36" s="24" t="str">
        <f>B10</f>
        <v>MCA. EUGENIO CHÁVEZ ORTIZ</v>
      </c>
      <c r="C36" s="24"/>
      <c r="D36" s="24"/>
      <c r="E36" s="13"/>
      <c r="F36" s="13"/>
      <c r="G36" s="24" t="str">
        <f>'4'!G42:J42</f>
        <v>L.C. MANUEL DE JESUS CANO BUSTAMANTE</v>
      </c>
      <c r="H36" s="24"/>
      <c r="I36" s="24"/>
      <c r="J36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Eugenio</cp:lastModifiedBy>
  <cp:revision/>
  <dcterms:created xsi:type="dcterms:W3CDTF">2021-11-22T14:45:25Z</dcterms:created>
  <dcterms:modified xsi:type="dcterms:W3CDTF">2023-06-29T16:43:28Z</dcterms:modified>
  <cp:category/>
  <cp:contentStatus/>
</cp:coreProperties>
</file>