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8_{F2CB65FC-E867-405F-9800-22145FB845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5" l="1"/>
  <c r="G34" i="24"/>
  <c r="G32" i="23"/>
  <c r="G29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I19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8" i="24"/>
  <c r="L18" i="24" s="1"/>
  <c r="D17" i="24"/>
  <c r="C18" i="24"/>
  <c r="A18" i="24"/>
  <c r="D18" i="24"/>
  <c r="A19" i="24"/>
  <c r="E17" i="24"/>
  <c r="L17" i="24" s="1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19" i="22" l="1"/>
  <c r="L18" i="22"/>
  <c r="I14" i="23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<sst xmlns="http://schemas.openxmlformats.org/spreadsheetml/2006/main" count="213" uniqueCount="53">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</sst>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3" zoomScale="110" zoomScaleNormal="110" zoomScaleSheetLayoutView="100" workbookViewId="0">
      <selection activeCell="F33" sqref="F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6</v>
      </c>
      <c r="G8" s="4" t="s">
        <v>6</v>
      </c>
      <c r="H8" s="5">
        <v>5</v>
      </c>
      <c r="I8" s="37" t="s">
        <v>7</v>
      </c>
      <c r="J8" s="37"/>
      <c r="K8" s="37"/>
      <c r="L8" s="38" t="s">
        <v>42</v>
      </c>
      <c r="M8" s="38"/>
      <c r="N8" s="38"/>
    </row>
    <row r="10" spans="1:14" x14ac:dyDescent="0.2">
      <c r="A10" s="4" t="s">
        <v>8</v>
      </c>
      <c r="B10" s="38" t="s">
        <v>36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35</v>
      </c>
      <c r="B14" s="9" t="s">
        <v>31</v>
      </c>
      <c r="C14" s="9" t="s">
        <v>52</v>
      </c>
      <c r="D14" s="9" t="s">
        <v>32</v>
      </c>
      <c r="E14" s="9">
        <v>20</v>
      </c>
      <c r="F14" s="9"/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44</v>
      </c>
      <c r="B15" s="9" t="s">
        <v>21</v>
      </c>
      <c r="C15" s="9" t="s">
        <v>45</v>
      </c>
      <c r="D15" s="9" t="s">
        <v>32</v>
      </c>
      <c r="E15" s="9">
        <v>23</v>
      </c>
      <c r="F15" s="9">
        <v>17</v>
      </c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46</v>
      </c>
      <c r="B16" s="9" t="s">
        <v>31</v>
      </c>
      <c r="C16" s="9" t="s">
        <v>45</v>
      </c>
      <c r="D16" s="9" t="s">
        <v>32</v>
      </c>
      <c r="E16" s="9">
        <v>32</v>
      </c>
      <c r="F16" s="9"/>
      <c r="G16" s="9"/>
      <c r="H16" s="10"/>
      <c r="I16" s="9">
        <f t="shared" ref="I16:I19" si="2">(E16-SUM(F16:G16))-K16</f>
        <v>32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47</v>
      </c>
      <c r="B17" s="9" t="s">
        <v>31</v>
      </c>
      <c r="C17" s="9" t="s">
        <v>48</v>
      </c>
      <c r="D17" s="9" t="s">
        <v>32</v>
      </c>
      <c r="E17" s="9">
        <v>16</v>
      </c>
      <c r="F17" s="9"/>
      <c r="G17" s="9"/>
      <c r="H17" s="10"/>
      <c r="I17" s="9">
        <f t="shared" si="2"/>
        <v>16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49</v>
      </c>
      <c r="B18" s="9" t="s">
        <v>21</v>
      </c>
      <c r="C18" s="9" t="s">
        <v>50</v>
      </c>
      <c r="D18" s="9" t="s">
        <v>32</v>
      </c>
      <c r="E18" s="9">
        <v>36</v>
      </c>
      <c r="F18" s="9">
        <v>36</v>
      </c>
      <c r="G18" s="9"/>
      <c r="H18" s="10"/>
      <c r="I18" s="9">
        <f t="shared" si="2"/>
        <v>0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51</v>
      </c>
      <c r="B19" s="9" t="s">
        <v>21</v>
      </c>
      <c r="C19" s="9" t="s">
        <v>50</v>
      </c>
      <c r="D19" s="9" t="s">
        <v>32</v>
      </c>
      <c r="E19" s="9">
        <v>35</v>
      </c>
      <c r="F19" s="9">
        <v>33</v>
      </c>
      <c r="G19" s="9"/>
      <c r="H19" s="10"/>
      <c r="I19" s="9">
        <f t="shared" si="2"/>
        <v>2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86</v>
      </c>
      <c r="G20" s="17"/>
      <c r="H20" s="18"/>
      <c r="I20" s="17">
        <f t="shared" ref="I20" si="3">(E20-SUM(F20:G20))-K20</f>
        <v>76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">
        <v>36</v>
      </c>
      <c r="C29" s="44"/>
      <c r="D29" s="44"/>
      <c r="E29" s="13"/>
      <c r="F29" s="13"/>
      <c r="G29" s="44" t="s">
        <v>43</v>
      </c>
      <c r="H29" s="44"/>
      <c r="I29" s="44"/>
      <c r="J29" s="44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abSelected="1" topLeftCell="B21" zoomScale="120" zoomScaleNormal="12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5" t="str">
        <f>'1'!A14</f>
        <v>INVESTIGACION DE OPERACIONES I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0" si="0">(E14-SUM(F14:G14))-K14</f>
        <v>1</v>
      </c>
      <c r="J14" s="10"/>
      <c r="K14" s="9">
        <v>0</v>
      </c>
      <c r="L14" s="10">
        <f t="shared" ref="L14:L20" si="1">K14/E14</f>
        <v>0</v>
      </c>
      <c r="M14" s="9">
        <v>69.95</v>
      </c>
      <c r="N14" s="15">
        <v>0.95</v>
      </c>
    </row>
    <row r="15" spans="1:14" s="11" customFormat="1" x14ac:dyDescent="0.2">
      <c r="A15" s="25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13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48.65</v>
      </c>
      <c r="N15" s="15">
        <v>0.56999999999999995</v>
      </c>
    </row>
    <row r="16" spans="1:14" s="11" customFormat="1" x14ac:dyDescent="0.2">
      <c r="A16" s="25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0.34</v>
      </c>
    </row>
    <row r="17" spans="1:14" s="11" customFormat="1" ht="12" customHeight="1" x14ac:dyDescent="0.2">
      <c r="A17" s="25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0.25</v>
      </c>
    </row>
    <row r="18" spans="1:14" s="11" customFormat="1" x14ac:dyDescent="0.2">
      <c r="A18" s="25" t="str">
        <f>'1'!A18</f>
        <v>AUTOMATIZACION INDUSTRIAL</v>
      </c>
      <c r="B18" s="9" t="s">
        <v>37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19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42.33</v>
      </c>
      <c r="N18" s="15">
        <v>0.53</v>
      </c>
    </row>
    <row r="19" spans="1:14" s="11" customFormat="1" ht="22.5" customHeight="1" x14ac:dyDescent="0.2">
      <c r="A19" s="25" t="str">
        <f>'1'!A19</f>
        <v>DISEÑO E INGENIERIA ASISTIDO POR COMP.</v>
      </c>
      <c r="B19" s="9" t="s">
        <v>37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19</v>
      </c>
      <c r="G19" s="9"/>
      <c r="H19" s="10"/>
      <c r="I19" s="9">
        <f t="shared" si="0"/>
        <v>16</v>
      </c>
      <c r="J19" s="10"/>
      <c r="K19" s="9">
        <v>0</v>
      </c>
      <c r="L19" s="10">
        <f>K18/E18</f>
        <v>0</v>
      </c>
      <c r="M19" s="9">
        <v>44.54</v>
      </c>
      <c r="N19" s="15">
        <v>0.54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118</v>
      </c>
      <c r="G20" s="17"/>
      <c r="H20" s="18"/>
      <c r="I20" s="17">
        <f t="shared" si="0"/>
        <v>44</v>
      </c>
      <c r="J20" s="18"/>
      <c r="K20" s="17">
        <f>SUM(K14:K19)</f>
        <v>0</v>
      </c>
      <c r="L20" s="18">
        <f t="shared" si="1"/>
        <v>0</v>
      </c>
      <c r="M20" s="17">
        <f>AVERAGE(M14:M19)</f>
        <v>61.57833333333334</v>
      </c>
      <c r="N20" s="19">
        <f>AVERAGE(N14:N19)</f>
        <v>0.53000000000000014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tr">
        <f>B10</f>
        <v>MC. CARLOS MARTINEZ GALAN</v>
      </c>
      <c r="C29" s="44"/>
      <c r="D29" s="44"/>
      <c r="E29" s="13"/>
      <c r="F29" s="13"/>
      <c r="G29" s="44" t="str">
        <f>'1'!G29</f>
        <v>MII. MARIA DE LA CRUZ PORRAS ARIAS</v>
      </c>
      <c r="H29" s="44"/>
      <c r="I29" s="44"/>
      <c r="J29" s="44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4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26</v>
      </c>
      <c r="G15" s="9"/>
      <c r="H15" s="10"/>
      <c r="I15" s="9">
        <f t="shared" si="0"/>
        <v>-3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 xml:space="preserve">SISTEMAS DE MANUFACTURA </v>
      </c>
      <c r="B16" s="9" t="s">
        <v>38</v>
      </c>
      <c r="C16" s="9" t="str">
        <f>'1'!C15</f>
        <v>601A</v>
      </c>
      <c r="D16" s="9" t="str">
        <f>'1'!D16</f>
        <v>IIND</v>
      </c>
      <c r="E16" s="9">
        <f>'1'!E15</f>
        <v>23</v>
      </c>
      <c r="F16" s="9">
        <v>27</v>
      </c>
      <c r="G16" s="9"/>
      <c r="H16" s="10"/>
      <c r="I16" s="9">
        <f t="shared" ref="I16" si="2">(E16-SUM(F16:G16))-K16</f>
        <v>-4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SIMULACION</v>
      </c>
      <c r="B17" s="9" t="s">
        <v>37</v>
      </c>
      <c r="C17" s="9" t="str">
        <f>'1'!C16</f>
        <v>601A</v>
      </c>
      <c r="D17" s="9" t="str">
        <f>'1'!D16</f>
        <v>IIND</v>
      </c>
      <c r="E17" s="9">
        <f>'1'!E16</f>
        <v>32</v>
      </c>
      <c r="F17" s="9">
        <v>14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'1'!C16</f>
        <v>601A</v>
      </c>
      <c r="D18" s="9" t="str">
        <f>'1'!D17</f>
        <v>IIND</v>
      </c>
      <c r="E18" s="9">
        <f>'1'!E16</f>
        <v>32</v>
      </c>
      <c r="F18" s="9">
        <v>11</v>
      </c>
      <c r="G18" s="9"/>
      <c r="H18" s="10"/>
      <c r="I18" s="9">
        <f t="shared" ref="I18" si="4">(E18-SUM(F18:G18))-K18</f>
        <v>21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 xml:space="preserve">SIMULACION </v>
      </c>
      <c r="B19" s="9" t="s">
        <v>37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23</v>
      </c>
      <c r="G19" s="9"/>
      <c r="H19" s="10"/>
      <c r="I19" s="9">
        <f t="shared" si="0"/>
        <v>-7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AUTOMATIZACION INDUSTRIAL</v>
      </c>
      <c r="B20" s="9" t="s">
        <v>37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18</v>
      </c>
      <c r="G20" s="9"/>
      <c r="H20" s="10"/>
      <c r="I20" s="9">
        <f t="shared" si="0"/>
        <v>18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182</v>
      </c>
      <c r="F23" s="17">
        <f>SUM(F14:F22)</f>
        <v>123</v>
      </c>
      <c r="G23" s="17"/>
      <c r="H23" s="18"/>
      <c r="I23" s="17">
        <f t="shared" si="0"/>
        <v>59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'1'!G29</f>
        <v>MII. MARIA DE LA CRUZ PORRAS ARIAS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8" zoomScale="110" zoomScaleNormal="11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5" si="0">(E14-SUM(F14:G14))-K14</f>
        <v>14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39</v>
      </c>
      <c r="C15" s="9" t="str">
        <f>'1'!C14</f>
        <v>401A</v>
      </c>
      <c r="D15" s="9" t="str">
        <f>'1'!D15</f>
        <v>IIND</v>
      </c>
      <c r="E15" s="9">
        <f>'1'!E14</f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 xml:space="preserve">SISTEMAS DE MANUFACTURA </v>
      </c>
      <c r="B16" s="9" t="s">
        <v>39</v>
      </c>
      <c r="C16" s="9" t="str">
        <f>'1'!C15</f>
        <v>601A</v>
      </c>
      <c r="D16" s="9" t="str">
        <f>'1'!D15</f>
        <v>IIND</v>
      </c>
      <c r="E16" s="9">
        <f>'1'!E15</f>
        <v>23</v>
      </c>
      <c r="F16" s="9">
        <v>10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 xml:space="preserve">SISTEMAS DE MANUFACTURA </v>
      </c>
      <c r="B17" s="9" t="s">
        <v>40</v>
      </c>
      <c r="C17" s="9" t="str">
        <f>'1'!C15</f>
        <v>601A</v>
      </c>
      <c r="D17" s="9" t="str">
        <f>'1'!D15</f>
        <v>IIND</v>
      </c>
      <c r="E17" s="9">
        <f>'1'!E15</f>
        <v>23</v>
      </c>
      <c r="F17" s="9">
        <v>26</v>
      </c>
      <c r="G17" s="9"/>
      <c r="H17" s="10"/>
      <c r="I17" s="9">
        <f t="shared" ref="I17" si="4">(E17-SUM(F17:G17))-K17</f>
        <v>-3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SIMULACION</v>
      </c>
      <c r="B18" s="9" t="s">
        <v>39</v>
      </c>
      <c r="C18" s="9" t="str">
        <f>'1'!C16</f>
        <v>601A</v>
      </c>
      <c r="D18" s="9" t="str">
        <f>'1'!D15</f>
        <v>IIND</v>
      </c>
      <c r="E18" s="9">
        <f>'1'!E16</f>
        <v>32</v>
      </c>
      <c r="F18" s="9">
        <v>4</v>
      </c>
      <c r="G18" s="9"/>
      <c r="H18" s="10"/>
      <c r="I18" s="9">
        <f t="shared" ref="I18" si="6">(E18-SUM(F18:G18))-K18</f>
        <v>28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SIMULACION</v>
      </c>
      <c r="B19" s="9" t="s">
        <v>40</v>
      </c>
      <c r="C19" s="9" t="str">
        <f>'1'!C16</f>
        <v>601A</v>
      </c>
      <c r="D19" s="9" t="str">
        <f>'1'!D16</f>
        <v>IIND</v>
      </c>
      <c r="E19" s="9">
        <f>'1'!E16</f>
        <v>32</v>
      </c>
      <c r="F19" s="9">
        <v>14</v>
      </c>
      <c r="G19" s="9"/>
      <c r="H19" s="10"/>
      <c r="I19" s="9">
        <f t="shared" si="0"/>
        <v>18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 xml:space="preserve">SIMULACION </v>
      </c>
      <c r="B20" s="9" t="s">
        <v>38</v>
      </c>
      <c r="C20" s="9" t="str">
        <f>'1'!C17</f>
        <v>601B</v>
      </c>
      <c r="D20" s="9" t="str">
        <f>'1'!D17</f>
        <v>IIND</v>
      </c>
      <c r="E20" s="9">
        <f>'1'!E17</f>
        <v>16</v>
      </c>
      <c r="F20" s="9">
        <v>13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AUTOMATIZACION INDUSTRIAL</v>
      </c>
      <c r="B21" s="9" t="s">
        <v>38</v>
      </c>
      <c r="C21" s="9" t="str">
        <f>'1'!C18</f>
        <v>801B</v>
      </c>
      <c r="D21" s="9" t="str">
        <f>'1'!D18</f>
        <v>IIND</v>
      </c>
      <c r="E21" s="9">
        <f>'1'!E18</f>
        <v>36</v>
      </c>
      <c r="F21" s="9">
        <v>13</v>
      </c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202</v>
      </c>
      <c r="F25" s="17">
        <f>SUM(F14:F24)</f>
        <v>90</v>
      </c>
      <c r="G25" s="17"/>
      <c r="H25" s="18"/>
      <c r="I25" s="17">
        <f t="shared" si="0"/>
        <v>112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">
      <c r="A29" s="12"/>
    </row>
    <row r="30" spans="1:14" x14ac:dyDescent="0.2">
      <c r="B30" s="41" t="s">
        <v>27</v>
      </c>
      <c r="C30" s="41"/>
      <c r="D30" s="41"/>
      <c r="G30" s="26" t="s">
        <v>28</v>
      </c>
      <c r="H30" s="26"/>
      <c r="I30" s="26"/>
      <c r="J30" s="26"/>
    </row>
    <row r="31" spans="1:14" ht="62.25" customHeight="1" x14ac:dyDescent="0.2">
      <c r="B31" s="42"/>
      <c r="C31" s="42"/>
      <c r="D31" s="42"/>
      <c r="G31" s="38"/>
      <c r="H31" s="38"/>
      <c r="I31" s="38"/>
      <c r="J31" s="38"/>
    </row>
    <row r="32" spans="1:14" hidden="1" x14ac:dyDescent="0.2">
      <c r="A32" s="43" t="e">
        <v>#REF!</v>
      </c>
      <c r="B32" s="43"/>
      <c r="C32" s="6"/>
      <c r="E32" s="43"/>
      <c r="F32" s="43"/>
      <c r="G32" s="43"/>
      <c r="H32" s="43"/>
    </row>
    <row r="33" spans="2:10" hidden="1" x14ac:dyDescent="0.2"/>
    <row r="34" spans="2:10" ht="45" customHeight="1" x14ac:dyDescent="0.2">
      <c r="B34" s="44" t="str">
        <f>B10</f>
        <v>MC. CARLOS MARTINEZ GALAN</v>
      </c>
      <c r="C34" s="44"/>
      <c r="D34" s="44"/>
      <c r="E34" s="13"/>
      <c r="F34" s="13"/>
      <c r="G34" s="44" t="str">
        <f>'1'!G29</f>
        <v>MII. MARIA DE LA CRUZ PORRAS ARIAS</v>
      </c>
      <c r="H34" s="44"/>
      <c r="I34" s="44"/>
      <c r="J34" s="44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'1'!G29</f>
        <v>MII. MARIA DE LA CRUZ PORRAS ARIAS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2023-05-03T21:10:00Z</dcterms:modified>
  <cp:category/>
  <cp:contentStatus/>
</cp:coreProperties>
</file>