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IIND\2023\2023_1\ESCOLARIZADO\REPORTES PARCIALES\"/>
    </mc:Choice>
  </mc:AlternateContent>
  <xr:revisionPtr revIDLastSave="0" documentId="13_ncr:1_{6DA6C8B7-50C0-4EB2-93E1-657ADA9D234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'1'!$A$1:$N$29</definedName>
    <definedName name="_xlnm.Print_Area" localSheetId="1">'2'!$A$1:$N$29</definedName>
    <definedName name="_xlnm.Print_Area" localSheetId="2">'3'!$A$1:$N$30</definedName>
    <definedName name="_xlnm.Print_Area" localSheetId="3">'4'!$A$1:$N$34</definedName>
    <definedName name="_xlnm.Print_Area" localSheetId="4">Final!$A$1:$N$32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4" l="1"/>
  <c r="L22" i="24"/>
  <c r="E22" i="24"/>
  <c r="D22" i="24"/>
  <c r="C22" i="24"/>
  <c r="I21" i="24"/>
  <c r="L21" i="24"/>
  <c r="E21" i="24"/>
  <c r="D21" i="24"/>
  <c r="C21" i="24"/>
  <c r="A21" i="24"/>
  <c r="A22" i="24"/>
  <c r="A19" i="23"/>
  <c r="E18" i="24"/>
  <c r="L18" i="24" s="1"/>
  <c r="C18" i="24"/>
  <c r="D18" i="24"/>
  <c r="A18" i="24"/>
  <c r="I18" i="24" l="1"/>
  <c r="I19" i="23" l="1"/>
  <c r="L19" i="23"/>
  <c r="I19" i="10"/>
  <c r="E19" i="23"/>
  <c r="D19" i="23"/>
  <c r="C19" i="23"/>
  <c r="E18" i="23"/>
  <c r="D18" i="23"/>
  <c r="C18" i="23"/>
  <c r="E17" i="23"/>
  <c r="D17" i="23"/>
  <c r="C17" i="23"/>
  <c r="E16" i="23"/>
  <c r="D16" i="23"/>
  <c r="C16" i="23"/>
  <c r="E15" i="23"/>
  <c r="D15" i="23"/>
  <c r="C15" i="23"/>
  <c r="E14" i="23"/>
  <c r="D14" i="23"/>
  <c r="C14" i="23"/>
  <c r="A18" i="23"/>
  <c r="A17" i="23"/>
  <c r="A16" i="23"/>
  <c r="A15" i="23"/>
  <c r="A14" i="23"/>
  <c r="G32" i="25"/>
  <c r="G34" i="24"/>
  <c r="G30" i="23"/>
  <c r="G29" i="22"/>
  <c r="I19" i="22"/>
  <c r="E19" i="22"/>
  <c r="D19" i="22"/>
  <c r="C19" i="22"/>
  <c r="A19" i="22"/>
  <c r="L16" i="10"/>
  <c r="L17" i="10"/>
  <c r="L18" i="10"/>
  <c r="L19" i="10"/>
  <c r="L15" i="10"/>
  <c r="I16" i="10"/>
  <c r="I17" i="10"/>
  <c r="I18" i="10"/>
  <c r="C14" i="25"/>
  <c r="C15" i="25"/>
  <c r="E15" i="25"/>
  <c r="E17" i="25"/>
  <c r="E18" i="25"/>
  <c r="E14" i="25"/>
  <c r="H14" i="25" s="1"/>
  <c r="E14" i="24"/>
  <c r="D14" i="25"/>
  <c r="D18" i="25"/>
  <c r="D17" i="25"/>
  <c r="D16" i="25"/>
  <c r="D14" i="24"/>
  <c r="D15" i="25"/>
  <c r="A18" i="25"/>
  <c r="A17" i="25"/>
  <c r="A16" i="25"/>
  <c r="A15" i="25"/>
  <c r="A14" i="25"/>
  <c r="A14" i="22"/>
  <c r="E16" i="24"/>
  <c r="L16" i="24" s="1"/>
  <c r="C16" i="24"/>
  <c r="A16" i="24"/>
  <c r="D16" i="24"/>
  <c r="A17" i="24"/>
  <c r="F21" i="23"/>
  <c r="B10" i="22"/>
  <c r="K21" i="23"/>
  <c r="M21" i="23"/>
  <c r="N21" i="23"/>
  <c r="I16" i="24" l="1"/>
  <c r="C18" i="25"/>
  <c r="C17" i="25"/>
  <c r="C16" i="25"/>
  <c r="I18" i="25"/>
  <c r="J18" i="25" s="1"/>
  <c r="L17" i="25"/>
  <c r="I16" i="25"/>
  <c r="J16" i="25" s="1"/>
  <c r="J15" i="25"/>
  <c r="L14" i="25"/>
  <c r="J14" i="25"/>
  <c r="L16" i="25" l="1"/>
  <c r="L15" i="25"/>
  <c r="H18" i="25"/>
  <c r="H17" i="25"/>
  <c r="H16" i="25"/>
  <c r="H15" i="25"/>
  <c r="L18" i="25"/>
  <c r="I17" i="25"/>
  <c r="J17" i="25" s="1"/>
  <c r="K20" i="10" l="1"/>
  <c r="I15" i="10"/>
  <c r="L14" i="10"/>
  <c r="I14" i="10"/>
  <c r="N23" i="25" l="1"/>
  <c r="M23" i="25"/>
  <c r="K23" i="25"/>
  <c r="G23" i="25"/>
  <c r="F23" i="25"/>
  <c r="B10" i="25"/>
  <c r="B32" i="25" s="1"/>
  <c r="L8" i="25"/>
  <c r="H8" i="25"/>
  <c r="E8" i="25"/>
  <c r="N25" i="24"/>
  <c r="M25" i="24"/>
  <c r="K25" i="24"/>
  <c r="F25" i="24"/>
  <c r="E20" i="24"/>
  <c r="I20" i="24" s="1"/>
  <c r="D20" i="24"/>
  <c r="C20" i="24"/>
  <c r="A20" i="24"/>
  <c r="E19" i="24"/>
  <c r="I19" i="24" s="1"/>
  <c r="D19" i="24"/>
  <c r="C19" i="24"/>
  <c r="A19" i="24"/>
  <c r="E17" i="24"/>
  <c r="I17" i="24" s="1"/>
  <c r="D17" i="24"/>
  <c r="C17" i="24"/>
  <c r="E15" i="24"/>
  <c r="I15" i="24" s="1"/>
  <c r="D15" i="24"/>
  <c r="C15" i="24"/>
  <c r="A15" i="24"/>
  <c r="I14" i="24"/>
  <c r="C14" i="24"/>
  <c r="A14" i="24"/>
  <c r="B10" i="24"/>
  <c r="B34" i="24" s="1"/>
  <c r="L8" i="24"/>
  <c r="H8" i="24"/>
  <c r="E8" i="24"/>
  <c r="I18" i="23"/>
  <c r="I17" i="23"/>
  <c r="I16" i="23"/>
  <c r="I15" i="23"/>
  <c r="B10" i="23"/>
  <c r="B30" i="23" s="1"/>
  <c r="L8" i="23"/>
  <c r="H8" i="23"/>
  <c r="E8" i="23"/>
  <c r="A15" i="22"/>
  <c r="C15" i="22"/>
  <c r="D15" i="22"/>
  <c r="E15" i="22"/>
  <c r="I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C14" i="22"/>
  <c r="D14" i="22"/>
  <c r="E14" i="22"/>
  <c r="B29" i="22"/>
  <c r="L8" i="22"/>
  <c r="H8" i="22"/>
  <c r="E8" i="22"/>
  <c r="N20" i="22"/>
  <c r="M20" i="22"/>
  <c r="K20" i="22"/>
  <c r="F20" i="22"/>
  <c r="N20" i="10"/>
  <c r="M20" i="10"/>
  <c r="F20" i="10"/>
  <c r="E20" i="10"/>
  <c r="L19" i="22" l="1"/>
  <c r="L18" i="22"/>
  <c r="I14" i="23"/>
  <c r="E21" i="23"/>
  <c r="L20" i="10"/>
  <c r="I20" i="10"/>
  <c r="L15" i="22"/>
  <c r="I17" i="22"/>
  <c r="I14" i="22"/>
  <c r="I16" i="22"/>
  <c r="E23" i="25"/>
  <c r="L14" i="24"/>
  <c r="L15" i="24"/>
  <c r="L17" i="24"/>
  <c r="L19" i="24"/>
  <c r="L20" i="24"/>
  <c r="E25" i="24"/>
  <c r="L14" i="23"/>
  <c r="L15" i="23"/>
  <c r="L16" i="23"/>
  <c r="L17" i="23"/>
  <c r="L18" i="23"/>
  <c r="I18" i="22"/>
  <c r="L14" i="22"/>
  <c r="E20" i="22"/>
  <c r="I21" i="23" l="1"/>
  <c r="L21" i="23"/>
  <c r="I23" i="25"/>
  <c r="J23" i="25" s="1"/>
  <c r="L23" i="25"/>
  <c r="H23" i="25"/>
  <c r="I25" i="24"/>
  <c r="L25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<sst xmlns="http://schemas.openxmlformats.org/spreadsheetml/2006/main" count="213" uniqueCount="52">
  <si>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</si>
  <si>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</si>
  <si>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</si>
  <si>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</si>
  <si>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</si>
  <si>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</si>
  <si>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</si>
  <si>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</si>
  <si>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</si>
  <si>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</si>
  <si>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</si>
  <si>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</si>
  <si>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</si>
  <si>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</si>
  <si>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</si>
  <si>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</si>
  <si>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</si>
  <si>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</si>
  <si>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</si>
  <si>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</si>
  <si>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</si>
  <si>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</si>
  <si>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</si>
  <si>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</si>
  <si>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</si>
  <si>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</si>
  <si>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</si>
  <si>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</si>
  <si>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</si>
  <si>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</si>
  <si>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</si>
  <si>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S/E</t>
  </si>
  <si>
    <t>IIND</t>
  </si>
  <si>
    <t>T</t>
  </si>
  <si>
    <t>INGENIERIA INDUSTRIAL</t>
  </si>
  <si>
    <t>INVESTIGACION DE OPERACIONES I</t>
  </si>
  <si>
    <t>MC. CARLOS MARTINEZ GALAN</t>
  </si>
  <si>
    <t>II</t>
  </si>
  <si>
    <t>III</t>
  </si>
  <si>
    <t>IV</t>
  </si>
  <si>
    <t>INDUSTRIAL</t>
  </si>
  <si>
    <t>FEBRERO - JULIO 23</t>
  </si>
  <si>
    <t>MII. MARIA DE LA CRUZ PORRAS ARIAS</t>
  </si>
  <si>
    <t xml:space="preserve">SISTEMAS DE MANUFACTURA </t>
  </si>
  <si>
    <t>601A</t>
  </si>
  <si>
    <t>SIMULACION</t>
  </si>
  <si>
    <t xml:space="preserve">SIMULACION </t>
  </si>
  <si>
    <t>601B</t>
  </si>
  <si>
    <t>AUTOMATIZACION INDUSTRIAL</t>
  </si>
  <si>
    <t>801B</t>
  </si>
  <si>
    <t>DISEÑO E INGENIERIA ASISTIDO POR COMP.</t>
  </si>
  <si>
    <t>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</si>
</sst>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8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C14" t="str">
            <v>701A</v>
          </cell>
        </row>
        <row r="15">
          <cell r="D15" t="str">
            <v>IIND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opLeftCell="A4" zoomScale="110" zoomScaleNormal="110" zoomScaleSheetLayoutView="100" workbookViewId="0">
      <selection activeCell="A22" sqref="A22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40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6</v>
      </c>
      <c r="G8" s="4" t="s">
        <v>6</v>
      </c>
      <c r="H8" s="5">
        <v>5</v>
      </c>
      <c r="I8" s="36" t="s">
        <v>7</v>
      </c>
      <c r="J8" s="36"/>
      <c r="K8" s="36"/>
      <c r="L8" s="37" t="s">
        <v>41</v>
      </c>
      <c r="M8" s="37"/>
      <c r="N8" s="37"/>
    </row>
    <row r="10" spans="1:14" x14ac:dyDescent="0.2">
      <c r="A10" s="4" t="s">
        <v>8</v>
      </c>
      <c r="B10" s="37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35</v>
      </c>
      <c r="B14" s="9" t="s">
        <v>37</v>
      </c>
      <c r="C14" s="9" t="s">
        <v>51</v>
      </c>
      <c r="D14" s="9" t="s">
        <v>32</v>
      </c>
      <c r="E14" s="9">
        <v>20</v>
      </c>
      <c r="F14" s="9">
        <v>0</v>
      </c>
      <c r="G14" s="9"/>
      <c r="H14" s="10"/>
      <c r="I14" s="9">
        <f t="shared" ref="I14" si="0">(E14-SUM(F14:G14))-K14</f>
        <v>20</v>
      </c>
      <c r="J14" s="10"/>
      <c r="K14" s="9">
        <v>0</v>
      </c>
      <c r="L14" s="10">
        <f t="shared" ref="L14:L19" si="1">K14/E14</f>
        <v>0</v>
      </c>
      <c r="M14" s="9"/>
      <c r="N14" s="15"/>
    </row>
    <row r="15" spans="1:14" s="11" customFormat="1" x14ac:dyDescent="0.2">
      <c r="A15" s="8" t="s">
        <v>43</v>
      </c>
      <c r="B15" s="9" t="s">
        <v>38</v>
      </c>
      <c r="C15" s="9" t="s">
        <v>44</v>
      </c>
      <c r="D15" s="9" t="s">
        <v>32</v>
      </c>
      <c r="E15" s="9">
        <v>23</v>
      </c>
      <c r="F15" s="9">
        <v>16</v>
      </c>
      <c r="G15" s="9"/>
      <c r="H15" s="10"/>
      <c r="I15" s="9">
        <f>(E15-SUM(F15:G15))-K15</f>
        <v>7</v>
      </c>
      <c r="J15" s="10"/>
      <c r="K15" s="9">
        <v>0</v>
      </c>
      <c r="L15" s="10">
        <f t="shared" si="1"/>
        <v>0</v>
      </c>
      <c r="M15" s="9">
        <v>63</v>
      </c>
      <c r="N15" s="15">
        <v>0.74</v>
      </c>
    </row>
    <row r="16" spans="1:14" s="11" customFormat="1" x14ac:dyDescent="0.2">
      <c r="A16" s="8" t="s">
        <v>45</v>
      </c>
      <c r="B16" s="9" t="s">
        <v>37</v>
      </c>
      <c r="C16" s="9" t="s">
        <v>44</v>
      </c>
      <c r="D16" s="9" t="s">
        <v>32</v>
      </c>
      <c r="E16" s="9">
        <v>32</v>
      </c>
      <c r="F16" s="9">
        <v>7</v>
      </c>
      <c r="G16" s="9"/>
      <c r="H16" s="10"/>
      <c r="I16" s="9">
        <f t="shared" ref="I16:I19" si="2">(E16-SUM(F16:G16))-K16</f>
        <v>25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8" t="s">
        <v>46</v>
      </c>
      <c r="B17" s="9" t="s">
        <v>37</v>
      </c>
      <c r="C17" s="9" t="s">
        <v>47</v>
      </c>
      <c r="D17" s="9" t="s">
        <v>32</v>
      </c>
      <c r="E17" s="9">
        <v>16</v>
      </c>
      <c r="F17" s="9">
        <v>8</v>
      </c>
      <c r="G17" s="9"/>
      <c r="H17" s="10"/>
      <c r="I17" s="9">
        <f t="shared" si="2"/>
        <v>8</v>
      </c>
      <c r="J17" s="10"/>
      <c r="K17" s="9">
        <v>0</v>
      </c>
      <c r="L17" s="10">
        <f t="shared" si="1"/>
        <v>0</v>
      </c>
      <c r="N17" s="21"/>
    </row>
    <row r="18" spans="1:14" s="11" customFormat="1" x14ac:dyDescent="0.2">
      <c r="A18" s="8" t="s">
        <v>48</v>
      </c>
      <c r="B18" s="9" t="s">
        <v>31</v>
      </c>
      <c r="C18" s="9" t="s">
        <v>49</v>
      </c>
      <c r="D18" s="9" t="s">
        <v>32</v>
      </c>
      <c r="E18" s="9">
        <v>36</v>
      </c>
      <c r="F18" s="9"/>
      <c r="G18" s="9"/>
      <c r="H18" s="10"/>
      <c r="I18" s="9">
        <f t="shared" si="2"/>
        <v>36</v>
      </c>
      <c r="J18" s="10"/>
      <c r="K18" s="9">
        <v>0</v>
      </c>
      <c r="L18" s="10">
        <f t="shared" si="1"/>
        <v>0</v>
      </c>
      <c r="M18" s="9">
        <v>86.8</v>
      </c>
      <c r="N18" s="15">
        <v>1</v>
      </c>
    </row>
    <row r="19" spans="1:14" s="11" customFormat="1" ht="27.75" customHeight="1" x14ac:dyDescent="0.2">
      <c r="A19" s="8" t="s">
        <v>50</v>
      </c>
      <c r="B19" s="9" t="s">
        <v>31</v>
      </c>
      <c r="C19" s="9" t="s">
        <v>49</v>
      </c>
      <c r="D19" s="9" t="s">
        <v>32</v>
      </c>
      <c r="E19" s="9">
        <v>35</v>
      </c>
      <c r="F19" s="9"/>
      <c r="G19" s="9"/>
      <c r="H19" s="10"/>
      <c r="I19" s="9">
        <f t="shared" si="2"/>
        <v>35</v>
      </c>
      <c r="J19" s="10"/>
      <c r="K19" s="9">
        <v>0</v>
      </c>
      <c r="L19" s="10">
        <f t="shared" si="1"/>
        <v>0</v>
      </c>
      <c r="M19" s="9">
        <v>73.45</v>
      </c>
      <c r="N19" s="15">
        <v>0.94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31</v>
      </c>
      <c r="G20" s="17"/>
      <c r="H20" s="18"/>
      <c r="I20" s="17">
        <f t="shared" ref="I20" si="3">(E20-SUM(F20:G20))-K20</f>
        <v>131</v>
      </c>
      <c r="J20" s="18"/>
      <c r="K20" s="17">
        <f>SUM(K14:K19)</f>
        <v>0</v>
      </c>
      <c r="L20" s="18">
        <f t="shared" ref="L20" si="4">K20/E20</f>
        <v>0</v>
      </c>
      <c r="M20" s="17">
        <f>AVERAGE(M14:M19)</f>
        <v>74.416666666666671</v>
      </c>
      <c r="N20" s="19">
        <f>AVERAGE(N14:N19)</f>
        <v>0.8933333333333332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">
        <v>36</v>
      </c>
      <c r="C29" s="43"/>
      <c r="D29" s="43"/>
      <c r="E29" s="13"/>
      <c r="F29" s="13"/>
      <c r="G29" s="43" t="s">
        <v>42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K12:K13"/>
    <mergeCell ref="L12:L13"/>
    <mergeCell ref="B25:D25"/>
    <mergeCell ref="G25:J25"/>
    <mergeCell ref="B26:D26"/>
    <mergeCell ref="G26:J26"/>
    <mergeCell ref="M12:M13"/>
    <mergeCell ref="N12:N13"/>
    <mergeCell ref="A22:N22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tr">
        <f>'1'!A14</f>
        <v>INVESTIGACION DE OPERACIONES I</v>
      </c>
      <c r="B14" s="9" t="s">
        <v>21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19</v>
      </c>
      <c r="G14" s="9"/>
      <c r="H14" s="10"/>
      <c r="I14" s="9">
        <f t="shared" ref="I14:I20" si="0">(E14-SUM(F14:G14))-K14</f>
        <v>1</v>
      </c>
      <c r="J14" s="10"/>
      <c r="K14" s="9">
        <v>0</v>
      </c>
      <c r="L14" s="10">
        <f t="shared" ref="L14:L20" si="1">K14/E14</f>
        <v>0</v>
      </c>
      <c r="M14" s="9">
        <v>69.95</v>
      </c>
      <c r="N14" s="15">
        <v>0.95</v>
      </c>
    </row>
    <row r="15" spans="1:14" s="11" customFormat="1" x14ac:dyDescent="0.2">
      <c r="A15" s="24" t="str">
        <f>'1'!A15</f>
        <v xml:space="preserve">SISTEMAS DE MANUFACTURA </v>
      </c>
      <c r="B15" s="9" t="s">
        <v>37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13</v>
      </c>
      <c r="G15" s="9"/>
      <c r="H15" s="10"/>
      <c r="I15" s="9">
        <f t="shared" si="0"/>
        <v>10</v>
      </c>
      <c r="J15" s="10"/>
      <c r="K15" s="9">
        <v>0</v>
      </c>
      <c r="L15" s="10">
        <f t="shared" si="1"/>
        <v>0</v>
      </c>
      <c r="M15" s="9">
        <v>48.65</v>
      </c>
      <c r="N15" s="15">
        <v>0.56999999999999995</v>
      </c>
    </row>
    <row r="16" spans="1:14" s="11" customFormat="1" x14ac:dyDescent="0.2">
      <c r="A16" s="24" t="str">
        <f>'1'!A16</f>
        <v>SIMULACION</v>
      </c>
      <c r="B16" s="9" t="s">
        <v>21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32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83</v>
      </c>
      <c r="N16" s="15">
        <v>0.34</v>
      </c>
    </row>
    <row r="17" spans="1:14" s="11" customFormat="1" ht="12" customHeight="1" x14ac:dyDescent="0.2">
      <c r="A17" s="24" t="str">
        <f>'1'!A17</f>
        <v xml:space="preserve">SIMULACION </v>
      </c>
      <c r="B17" s="9" t="s">
        <v>21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16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81</v>
      </c>
      <c r="N17" s="15">
        <v>0.25</v>
      </c>
    </row>
    <row r="18" spans="1:14" s="11" customFormat="1" x14ac:dyDescent="0.2">
      <c r="A18" s="24" t="str">
        <f>'1'!A18</f>
        <v>AUTOMATIZACION INDUSTRIAL</v>
      </c>
      <c r="B18" s="9" t="s">
        <v>37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>
        <v>19</v>
      </c>
      <c r="G18" s="9"/>
      <c r="H18" s="10"/>
      <c r="I18" s="9">
        <f t="shared" si="0"/>
        <v>17</v>
      </c>
      <c r="J18" s="10"/>
      <c r="K18" s="9">
        <v>0</v>
      </c>
      <c r="L18" s="10">
        <f t="shared" si="1"/>
        <v>0</v>
      </c>
      <c r="M18" s="9">
        <v>42.33</v>
      </c>
      <c r="N18" s="15">
        <v>0.53</v>
      </c>
    </row>
    <row r="19" spans="1:14" s="11" customFormat="1" ht="22.5" customHeight="1" x14ac:dyDescent="0.2">
      <c r="A19" s="24" t="str">
        <f>'1'!A19</f>
        <v>DISEÑO E INGENIERIA ASISTIDO POR COMP.</v>
      </c>
      <c r="B19" s="9" t="s">
        <v>37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>
        <v>19</v>
      </c>
      <c r="G19" s="9"/>
      <c r="H19" s="10"/>
      <c r="I19" s="9">
        <f t="shared" si="0"/>
        <v>16</v>
      </c>
      <c r="J19" s="10"/>
      <c r="K19" s="9">
        <v>0</v>
      </c>
      <c r="L19" s="10">
        <f>K18/E18</f>
        <v>0</v>
      </c>
      <c r="M19" s="9">
        <v>44.54</v>
      </c>
      <c r="N19" s="15">
        <v>0.54</v>
      </c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162</v>
      </c>
      <c r="F20" s="17">
        <f>SUM(F14:F19)</f>
        <v>118</v>
      </c>
      <c r="G20" s="17"/>
      <c r="H20" s="18"/>
      <c r="I20" s="17">
        <f t="shared" si="0"/>
        <v>44</v>
      </c>
      <c r="J20" s="18"/>
      <c r="K20" s="17">
        <f>SUM(K14:K19)</f>
        <v>0</v>
      </c>
      <c r="L20" s="18">
        <f t="shared" si="1"/>
        <v>0</v>
      </c>
      <c r="M20" s="17">
        <f>AVERAGE(M14:M19)</f>
        <v>61.57833333333334</v>
      </c>
      <c r="N20" s="19">
        <f>AVERAGE(N14:N19)</f>
        <v>0.53000000000000014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'1'!G29</f>
        <v>MII. MARIA DE LA CRUZ PORRAS ARIAS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topLeftCell="A14" zoomScale="120" zoomScaleNormal="12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tr">
        <f>'1'!A14</f>
        <v>INVESTIGACION DE OPERACIONES I</v>
      </c>
      <c r="B14" s="9" t="s">
        <v>37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23">
        <v>35</v>
      </c>
      <c r="N14" s="15">
        <v>0.5</v>
      </c>
    </row>
    <row r="15" spans="1:14" s="11" customFormat="1" x14ac:dyDescent="0.2">
      <c r="A15" s="24" t="str">
        <f>'1'!A15</f>
        <v xml:space="preserve">SISTEMAS DE MANUFACTURA 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>
        <v>16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23">
        <v>59</v>
      </c>
      <c r="N15" s="15">
        <v>0.7</v>
      </c>
    </row>
    <row r="16" spans="1:14" s="11" customFormat="1" x14ac:dyDescent="0.2">
      <c r="A16" s="24" t="str">
        <f>'1'!A16</f>
        <v>SIMULACION</v>
      </c>
      <c r="B16" s="9" t="s">
        <v>37</v>
      </c>
      <c r="C16" s="9" t="str">
        <f>'1'!C16</f>
        <v>601A</v>
      </c>
      <c r="D16" s="9" t="str">
        <f>'1'!D16</f>
        <v>IIND</v>
      </c>
      <c r="E16" s="9">
        <f>'1'!E16</f>
        <v>32</v>
      </c>
      <c r="F16" s="9">
        <v>7</v>
      </c>
      <c r="G16" s="9"/>
      <c r="H16" s="10"/>
      <c r="I16" s="9">
        <f t="shared" si="0"/>
        <v>25</v>
      </c>
      <c r="J16" s="10"/>
      <c r="K16" s="9">
        <v>0</v>
      </c>
      <c r="L16" s="10">
        <f t="shared" si="1"/>
        <v>0</v>
      </c>
      <c r="M16" s="23">
        <v>18</v>
      </c>
      <c r="N16" s="15">
        <v>0.22</v>
      </c>
    </row>
    <row r="17" spans="1:14" s="11" customFormat="1" ht="13.5" customHeight="1" x14ac:dyDescent="0.2">
      <c r="A17" s="24" t="str">
        <f>'1'!A17</f>
        <v xml:space="preserve">SIMULACION </v>
      </c>
      <c r="B17" s="9" t="s">
        <v>37</v>
      </c>
      <c r="C17" s="9" t="str">
        <f>'1'!C17</f>
        <v>601B</v>
      </c>
      <c r="D17" s="9" t="str">
        <f>'1'!D17</f>
        <v>IIND</v>
      </c>
      <c r="E17" s="9">
        <f>'1'!E17</f>
        <v>16</v>
      </c>
      <c r="F17" s="9">
        <v>8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23">
        <v>40</v>
      </c>
      <c r="N17" s="15">
        <v>0.5</v>
      </c>
    </row>
    <row r="18" spans="1:14" s="11" customFormat="1" x14ac:dyDescent="0.2">
      <c r="A18" s="24" t="str">
        <f>'1'!A18</f>
        <v>AUTOMATIZACION INDUSTRIAL</v>
      </c>
      <c r="B18" s="9" t="s">
        <v>31</v>
      </c>
      <c r="C18" s="9" t="str">
        <f>'1'!C18</f>
        <v>801B</v>
      </c>
      <c r="D18" s="9" t="str">
        <f>'1'!D18</f>
        <v>IIND</v>
      </c>
      <c r="E18" s="9">
        <f>'1'!E18</f>
        <v>36</v>
      </c>
      <c r="F18" s="9"/>
      <c r="G18" s="9"/>
      <c r="H18" s="10"/>
      <c r="I18" s="9">
        <f t="shared" si="0"/>
        <v>36</v>
      </c>
      <c r="J18" s="10"/>
      <c r="K18" s="9">
        <v>0</v>
      </c>
      <c r="L18" s="10">
        <f t="shared" si="1"/>
        <v>0</v>
      </c>
      <c r="M18" s="23"/>
      <c r="N18" s="15"/>
    </row>
    <row r="19" spans="1:14" s="11" customFormat="1" ht="25.5" x14ac:dyDescent="0.2">
      <c r="A19" s="24" t="str">
        <f>'1'!A19</f>
        <v>DISEÑO E INGENIERIA ASISTIDO POR COMP.</v>
      </c>
      <c r="B19" s="9" t="s">
        <v>31</v>
      </c>
      <c r="C19" s="9" t="str">
        <f>'1'!C19</f>
        <v>801B</v>
      </c>
      <c r="D19" s="9" t="str">
        <f>'1'!D19</f>
        <v>IIND</v>
      </c>
      <c r="E19" s="9">
        <f>'1'!E19</f>
        <v>35</v>
      </c>
      <c r="F19" s="9"/>
      <c r="G19" s="9"/>
      <c r="H19" s="10"/>
      <c r="I19" s="9">
        <f t="shared" ref="I19" si="2">(E19-SUM(F19:G19))-K19</f>
        <v>35</v>
      </c>
      <c r="J19" s="10"/>
      <c r="K19" s="9">
        <v>0</v>
      </c>
      <c r="L19" s="10">
        <f t="shared" ref="L19" si="3">K19/E19</f>
        <v>0</v>
      </c>
      <c r="M19" s="23"/>
      <c r="N19" s="15"/>
    </row>
    <row r="20" spans="1:14" s="11" customFormat="1" ht="16.5" customHeigh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162</v>
      </c>
      <c r="F21" s="17">
        <f>SUM(F14:F20)</f>
        <v>41</v>
      </c>
      <c r="G21" s="17"/>
      <c r="H21" s="18"/>
      <c r="I21" s="17">
        <f t="shared" si="0"/>
        <v>121</v>
      </c>
      <c r="J21" s="18"/>
      <c r="K21" s="17">
        <f>SUM(K14:K20)</f>
        <v>0</v>
      </c>
      <c r="L21" s="18">
        <f t="shared" si="1"/>
        <v>0</v>
      </c>
      <c r="M21" s="22">
        <f>AVERAGE(M14:M20)</f>
        <v>38</v>
      </c>
      <c r="N21" s="19">
        <f>AVERAGE(N14:N20)</f>
        <v>0.48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'1'!G29</f>
        <v>MII. MARIA DE LA CRUZ PORRAS ARIAS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abSelected="1" topLeftCell="A8" zoomScale="110" zoomScaleNormal="110" zoomScaleSheetLayoutView="100" workbookViewId="0">
      <selection activeCell="F20" sqref="F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INVESTIGACION DE OPERACIONES I</v>
      </c>
      <c r="B14" s="9" t="s">
        <v>38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10</v>
      </c>
      <c r="G14" s="9"/>
      <c r="H14" s="10"/>
      <c r="I14" s="9">
        <f t="shared" ref="I14:I25" si="0">(E14-SUM(F14:G14))-K14</f>
        <v>10</v>
      </c>
      <c r="J14" s="10"/>
      <c r="K14" s="9">
        <v>0</v>
      </c>
      <c r="L14" s="10">
        <f t="shared" ref="L14:L25" si="1">K14/E14</f>
        <v>0</v>
      </c>
      <c r="M14" s="9">
        <v>37.08</v>
      </c>
      <c r="N14" s="15">
        <v>0.5</v>
      </c>
    </row>
    <row r="15" spans="1:14" s="11" customFormat="1" x14ac:dyDescent="0.2">
      <c r="A15" s="9" t="str">
        <f>'1'!A15</f>
        <v xml:space="preserve">SISTEMAS DE MANUFACTURA </v>
      </c>
      <c r="B15" s="9" t="s">
        <v>31</v>
      </c>
      <c r="C15" s="9" t="str">
        <f>'1'!C15</f>
        <v>601A</v>
      </c>
      <c r="D15" s="9" t="str">
        <f>'1'!D15</f>
        <v>IIND</v>
      </c>
      <c r="E15" s="9">
        <f>'1'!E15</f>
        <v>23</v>
      </c>
      <c r="F15" s="9"/>
      <c r="G15" s="9"/>
      <c r="H15" s="10"/>
      <c r="I15" s="9">
        <f t="shared" si="0"/>
        <v>23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SIMULACION</v>
      </c>
      <c r="B16" s="9" t="s">
        <v>38</v>
      </c>
      <c r="C16" s="9" t="str">
        <f>'1'!C16</f>
        <v>601A</v>
      </c>
      <c r="D16" s="9" t="str">
        <f>'1'!D15</f>
        <v>IIND</v>
      </c>
      <c r="E16" s="9">
        <f>'1'!E16</f>
        <v>32</v>
      </c>
      <c r="F16" s="9">
        <v>28</v>
      </c>
      <c r="G16" s="9"/>
      <c r="H16" s="10"/>
      <c r="I16" s="9">
        <f t="shared" ref="I16" si="2">(E16-SUM(F16:G16))-K16</f>
        <v>4</v>
      </c>
      <c r="J16" s="10"/>
      <c r="K16" s="9">
        <v>0</v>
      </c>
      <c r="L16" s="10">
        <f t="shared" ref="L16" si="3">K16/E16</f>
        <v>0</v>
      </c>
      <c r="M16" s="9">
        <v>77</v>
      </c>
      <c r="N16" s="15">
        <v>0.75</v>
      </c>
    </row>
    <row r="17" spans="1:14" s="11" customFormat="1" x14ac:dyDescent="0.2">
      <c r="A17" s="9" t="str">
        <f>'1'!A16</f>
        <v>SIMULACION</v>
      </c>
      <c r="B17" s="9" t="s">
        <v>39</v>
      </c>
      <c r="C17" s="9" t="str">
        <f>'1'!C16</f>
        <v>601A</v>
      </c>
      <c r="D17" s="9" t="str">
        <f>'1'!D16</f>
        <v>IIND</v>
      </c>
      <c r="E17" s="9">
        <f>'1'!E16</f>
        <v>32</v>
      </c>
      <c r="F17" s="9">
        <v>29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71</v>
      </c>
      <c r="N17" s="15">
        <v>0.625</v>
      </c>
    </row>
    <row r="18" spans="1:14" s="11" customFormat="1" x14ac:dyDescent="0.2">
      <c r="A18" s="9" t="str">
        <f>'1'!A16</f>
        <v>SIMULACION</v>
      </c>
      <c r="B18" s="9" t="s">
        <v>38</v>
      </c>
      <c r="C18" s="9" t="str">
        <f>'1'!C17</f>
        <v>601B</v>
      </c>
      <c r="D18" s="9" t="str">
        <f>'1'!D16</f>
        <v>IIND</v>
      </c>
      <c r="E18" s="9">
        <f>'1'!E17</f>
        <v>16</v>
      </c>
      <c r="F18" s="9">
        <v>10</v>
      </c>
      <c r="G18" s="9"/>
      <c r="H18" s="10"/>
      <c r="I18" s="9">
        <f t="shared" ref="I18" si="4">(E18-SUM(F18:G18))-K18</f>
        <v>6</v>
      </c>
      <c r="J18" s="10"/>
      <c r="K18" s="9">
        <v>0</v>
      </c>
      <c r="L18" s="10">
        <f t="shared" ref="L18" si="5">K18/E18</f>
        <v>0</v>
      </c>
      <c r="M18" s="9">
        <v>51</v>
      </c>
      <c r="N18" s="15">
        <v>0.63</v>
      </c>
    </row>
    <row r="19" spans="1:14" s="11" customFormat="1" x14ac:dyDescent="0.2">
      <c r="A19" s="9" t="str">
        <f>'1'!A17</f>
        <v xml:space="preserve">SIMULACION </v>
      </c>
      <c r="B19" s="9" t="s">
        <v>39</v>
      </c>
      <c r="C19" s="9" t="str">
        <f>'1'!C17</f>
        <v>601B</v>
      </c>
      <c r="D19" s="9" t="str">
        <f>'1'!D17</f>
        <v>IIND</v>
      </c>
      <c r="E19" s="9">
        <f>'1'!E17</f>
        <v>16</v>
      </c>
      <c r="F19" s="9">
        <v>13</v>
      </c>
      <c r="G19" s="9"/>
      <c r="H19" s="10"/>
      <c r="I19" s="9">
        <f t="shared" si="0"/>
        <v>3</v>
      </c>
      <c r="J19" s="10"/>
      <c r="K19" s="9">
        <v>0</v>
      </c>
      <c r="L19" s="10">
        <f t="shared" si="1"/>
        <v>0</v>
      </c>
      <c r="M19" s="9">
        <v>64</v>
      </c>
      <c r="N19" s="15">
        <v>0.81</v>
      </c>
    </row>
    <row r="20" spans="1:14" s="11" customFormat="1" x14ac:dyDescent="0.2">
      <c r="A20" s="9" t="str">
        <f>'1'!A18</f>
        <v>AUTOMATIZACION INDUSTRIAL</v>
      </c>
      <c r="B20" s="9" t="s">
        <v>38</v>
      </c>
      <c r="C20" s="9" t="str">
        <f>'1'!C18</f>
        <v>801B</v>
      </c>
      <c r="D20" s="9" t="str">
        <f>'1'!D18</f>
        <v>IIND</v>
      </c>
      <c r="E20" s="9">
        <f>'1'!E18</f>
        <v>36</v>
      </c>
      <c r="F20" s="9">
        <v>27</v>
      </c>
      <c r="G20" s="9"/>
      <c r="H20" s="10"/>
      <c r="I20" s="9">
        <f t="shared" si="0"/>
        <v>9</v>
      </c>
      <c r="J20" s="10"/>
      <c r="K20" s="9">
        <v>0</v>
      </c>
      <c r="L20" s="10">
        <f t="shared" si="1"/>
        <v>0</v>
      </c>
      <c r="M20" s="9">
        <v>61</v>
      </c>
      <c r="N20" s="15">
        <v>0.75</v>
      </c>
    </row>
    <row r="21" spans="1:14" s="11" customFormat="1" x14ac:dyDescent="0.2">
      <c r="A21" s="9" t="str">
        <f>'1'!A18</f>
        <v>AUTOMATIZACION INDUSTRIAL</v>
      </c>
      <c r="B21" s="9" t="s">
        <v>39</v>
      </c>
      <c r="C21" s="9" t="str">
        <f>'1'!C18</f>
        <v>801B</v>
      </c>
      <c r="D21" s="9" t="str">
        <f>'1'!D19</f>
        <v>IIND</v>
      </c>
      <c r="E21" s="9">
        <f>'1'!E18</f>
        <v>36</v>
      </c>
      <c r="F21" s="9">
        <v>31</v>
      </c>
      <c r="G21" s="9"/>
      <c r="H21" s="10"/>
      <c r="I21" s="9">
        <f t="shared" ref="I21" si="6">(E21-SUM(F21:G21))-K21</f>
        <v>5</v>
      </c>
      <c r="J21" s="10"/>
      <c r="K21" s="9">
        <v>0</v>
      </c>
      <c r="L21" s="10">
        <f t="shared" ref="L21" si="7">K21/E21</f>
        <v>0</v>
      </c>
      <c r="M21" s="9">
        <v>69</v>
      </c>
      <c r="N21" s="15">
        <v>0.86</v>
      </c>
    </row>
    <row r="22" spans="1:14" s="11" customFormat="1" ht="25.5" x14ac:dyDescent="0.2">
      <c r="A22" s="9" t="str">
        <f>'1'!A19</f>
        <v>DISEÑO E INGENIERIA ASISTIDO POR COMP.</v>
      </c>
      <c r="B22" s="9" t="s">
        <v>38</v>
      </c>
      <c r="C22" s="9" t="str">
        <f>'1'!C19</f>
        <v>801B</v>
      </c>
      <c r="D22" s="9" t="str">
        <f>'1'!D19</f>
        <v>IIND</v>
      </c>
      <c r="E22" s="9">
        <f>'1'!E19</f>
        <v>35</v>
      </c>
      <c r="F22" s="9">
        <v>23</v>
      </c>
      <c r="G22" s="9"/>
      <c r="H22" s="10"/>
      <c r="I22" s="9">
        <f t="shared" ref="I22" si="8">(E22-SUM(F22:G22))-K22</f>
        <v>12</v>
      </c>
      <c r="J22" s="10"/>
      <c r="K22" s="9">
        <v>0</v>
      </c>
      <c r="L22" s="10">
        <f t="shared" ref="L22" si="9">K22/E22</f>
        <v>0</v>
      </c>
      <c r="M22" s="9">
        <v>54</v>
      </c>
      <c r="N22" s="15">
        <v>0.66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246</v>
      </c>
      <c r="F25" s="17">
        <f>SUM(F14:F24)</f>
        <v>171</v>
      </c>
      <c r="G25" s="17"/>
      <c r="H25" s="18"/>
      <c r="I25" s="17">
        <f t="shared" si="0"/>
        <v>75</v>
      </c>
      <c r="J25" s="18"/>
      <c r="K25" s="17">
        <f>SUM(K14:K24)</f>
        <v>0</v>
      </c>
      <c r="L25" s="18">
        <f t="shared" si="1"/>
        <v>0</v>
      </c>
      <c r="M25" s="17">
        <f>AVERAGE(M14:M24)</f>
        <v>60.51</v>
      </c>
      <c r="N25" s="19">
        <f>AVERAGE(N14:N24)</f>
        <v>0.698125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'1'!G29</f>
        <v>MII. MARIA DE LA CRUZ PORRAS ARIAS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2" zoomScale="115" zoomScaleNormal="85" zoomScaleSheetLayoutView="100" workbookViewId="0">
      <selection activeCell="G20" sqref="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- JULIO 23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8" t="str">
        <f>'1'!A14</f>
        <v>INVESTIGACION DE OPERACIONES I</v>
      </c>
      <c r="B14" s="9" t="s">
        <v>33</v>
      </c>
      <c r="C14" s="9" t="str">
        <f>'1'!C14</f>
        <v>401A</v>
      </c>
      <c r="D14" s="9" t="str">
        <f>'1'!D14</f>
        <v>IIND</v>
      </c>
      <c r="E14" s="9">
        <f>'1'!E14</f>
        <v>20</v>
      </c>
      <c r="F14" s="9">
        <v>2</v>
      </c>
      <c r="G14" s="9">
        <v>4</v>
      </c>
      <c r="H14" s="10">
        <f t="shared" ref="H14:H18" si="0">(F14+G14)/E14</f>
        <v>0.3</v>
      </c>
      <c r="I14" s="9">
        <v>1</v>
      </c>
      <c r="J14" s="10">
        <f t="shared" ref="J14:J18" si="1">I14/E14</f>
        <v>0.05</v>
      </c>
      <c r="K14" s="9">
        <v>0</v>
      </c>
      <c r="L14" s="10">
        <f t="shared" ref="L14:L18" si="2">K14/E14</f>
        <v>0</v>
      </c>
      <c r="M14" s="9">
        <v>65.7</v>
      </c>
      <c r="N14" s="15">
        <v>0.86</v>
      </c>
    </row>
    <row r="15" spans="1:14" s="11" customFormat="1" x14ac:dyDescent="0.2">
      <c r="A15" s="8" t="str">
        <f>'1'!A15</f>
        <v xml:space="preserve">SISTEMAS DE MANUFACTURA </v>
      </c>
      <c r="B15" s="9" t="s">
        <v>33</v>
      </c>
      <c r="C15" s="9" t="str">
        <f>'1'!C15</f>
        <v>601A</v>
      </c>
      <c r="D15" s="9" t="str">
        <f>'[1]1'!D15</f>
        <v>IIND</v>
      </c>
      <c r="E15" s="9">
        <f>'1'!E15</f>
        <v>23</v>
      </c>
      <c r="F15" s="9">
        <v>7</v>
      </c>
      <c r="G15" s="9">
        <v>19</v>
      </c>
      <c r="H15" s="10">
        <f t="shared" si="0"/>
        <v>1.1304347826086956</v>
      </c>
      <c r="I15" s="9">
        <v>2</v>
      </c>
      <c r="J15" s="10">
        <f t="shared" si="1"/>
        <v>8.6956521739130432E-2</v>
      </c>
      <c r="K15" s="9">
        <v>0</v>
      </c>
      <c r="L15" s="10">
        <f t="shared" si="2"/>
        <v>0</v>
      </c>
      <c r="M15" s="9">
        <v>74.2</v>
      </c>
      <c r="N15" s="15">
        <v>0.93</v>
      </c>
    </row>
    <row r="16" spans="1:14" s="11" customFormat="1" x14ac:dyDescent="0.2">
      <c r="A16" s="8" t="str">
        <f>'1'!A16</f>
        <v>SIMULACION</v>
      </c>
      <c r="B16" s="9" t="s">
        <v>33</v>
      </c>
      <c r="C16" s="9" t="str">
        <f>'1'!C16</f>
        <v>601A</v>
      </c>
      <c r="D16" s="9" t="str">
        <f>'1'!D14</f>
        <v>IIND</v>
      </c>
      <c r="E16" s="9">
        <v>33</v>
      </c>
      <c r="F16" s="9">
        <v>1</v>
      </c>
      <c r="G16" s="9">
        <v>13</v>
      </c>
      <c r="H16" s="10">
        <f t="shared" si="0"/>
        <v>0.42424242424242425</v>
      </c>
      <c r="I16" s="9">
        <f t="shared" ref="I16:I18" si="3">(E16-SUM(F16:G16))-K16</f>
        <v>19</v>
      </c>
      <c r="J16" s="10">
        <f t="shared" si="1"/>
        <v>0.5757575757575758</v>
      </c>
      <c r="K16" s="9">
        <v>0</v>
      </c>
      <c r="L16" s="10">
        <f t="shared" si="2"/>
        <v>0</v>
      </c>
      <c r="M16" s="9">
        <v>79.7</v>
      </c>
      <c r="N16" s="15">
        <v>1</v>
      </c>
    </row>
    <row r="17" spans="1:14" s="11" customFormat="1" x14ac:dyDescent="0.2">
      <c r="A17" s="8" t="str">
        <f>'1'!A17</f>
        <v xml:space="preserve">SIMULACION </v>
      </c>
      <c r="B17" s="9" t="s">
        <v>33</v>
      </c>
      <c r="C17" s="9" t="str">
        <f>'1'!C17</f>
        <v>601B</v>
      </c>
      <c r="D17" s="9" t="str">
        <f>'1'!D14</f>
        <v>IIND</v>
      </c>
      <c r="E17" s="9">
        <f>'1'!E17</f>
        <v>16</v>
      </c>
      <c r="F17" s="9">
        <v>2</v>
      </c>
      <c r="G17" s="9">
        <v>19</v>
      </c>
      <c r="H17" s="10">
        <f t="shared" si="0"/>
        <v>1.3125</v>
      </c>
      <c r="I17" s="9">
        <f t="shared" si="3"/>
        <v>-5</v>
      </c>
      <c r="J17" s="10">
        <f t="shared" si="1"/>
        <v>-0.3125</v>
      </c>
      <c r="K17" s="9">
        <v>0</v>
      </c>
      <c r="L17" s="10">
        <f t="shared" si="2"/>
        <v>0</v>
      </c>
      <c r="M17" s="9">
        <v>54.2</v>
      </c>
      <c r="N17" s="15">
        <v>0.66</v>
      </c>
    </row>
    <row r="18" spans="1:14" s="11" customFormat="1" x14ac:dyDescent="0.2">
      <c r="A18" s="8" t="str">
        <f>'1'!A18</f>
        <v>AUTOMATIZACION INDUSTRIAL</v>
      </c>
      <c r="B18" s="9" t="s">
        <v>33</v>
      </c>
      <c r="C18" s="9" t="str">
        <f>'1'!C18</f>
        <v>801B</v>
      </c>
      <c r="D18" s="9" t="str">
        <f>'1'!D14</f>
        <v>IIND</v>
      </c>
      <c r="E18" s="9">
        <f>'1'!E18</f>
        <v>36</v>
      </c>
      <c r="F18" s="9">
        <v>3</v>
      </c>
      <c r="G18" s="9">
        <v>16</v>
      </c>
      <c r="H18" s="10">
        <f t="shared" si="0"/>
        <v>0.52777777777777779</v>
      </c>
      <c r="I18" s="9">
        <f t="shared" si="3"/>
        <v>17</v>
      </c>
      <c r="J18" s="10">
        <f t="shared" si="1"/>
        <v>0.47222222222222221</v>
      </c>
      <c r="K18" s="9">
        <v>0</v>
      </c>
      <c r="L18" s="10">
        <f t="shared" si="2"/>
        <v>0</v>
      </c>
      <c r="M18" s="9">
        <v>52.6</v>
      </c>
      <c r="N18" s="15">
        <v>0.66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128</v>
      </c>
      <c r="F23" s="17">
        <f>SUM(F14:F22)</f>
        <v>15</v>
      </c>
      <c r="G23" s="17">
        <f>SUM(G14:G22)</f>
        <v>71</v>
      </c>
      <c r="H23" s="18">
        <f>SUM(F23:G23)/E23</f>
        <v>0.671875</v>
      </c>
      <c r="I23" s="17">
        <f t="shared" ref="I23" si="4">(E23-SUM(F23:G23))-K23</f>
        <v>42</v>
      </c>
      <c r="J23" s="18">
        <f t="shared" ref="J23" si="5">I23/E23</f>
        <v>0.328125</v>
      </c>
      <c r="K23" s="17">
        <f>SUM(K14:K22)</f>
        <v>0</v>
      </c>
      <c r="L23" s="18">
        <f t="shared" ref="L23" si="6">K23/E23</f>
        <v>0</v>
      </c>
      <c r="M23" s="17">
        <f>AVERAGE(M14:M22)</f>
        <v>65.28</v>
      </c>
      <c r="N23" s="19">
        <f>AVERAGE(N14:N22)</f>
        <v>0.82200000000000006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'1'!G29</f>
        <v>MII. MARIA DE LA CRUZ PORRAS ARIAS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MG</cp:lastModifiedBy>
  <cp:revision/>
  <cp:lastPrinted>2022-10-19T14:36:47Z</cp:lastPrinted>
  <dcterms:created xsi:type="dcterms:W3CDTF">2021-11-22T14:45:25Z</dcterms:created>
  <dcterms:modified xsi:type="dcterms:W3CDTF">2023-06-23T03:14:27Z</dcterms:modified>
  <cp:category/>
  <cp:contentStatus/>
</cp:coreProperties>
</file>