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20164621-5062-4045-94B1-622AC18116D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8" i="5" l="1"/>
  <c r="I18" i="5"/>
  <c r="J18" i="5" s="1"/>
  <c r="L18" i="5"/>
  <c r="A22" i="4"/>
  <c r="C22" i="4"/>
  <c r="D22" i="4"/>
  <c r="E22" i="4"/>
  <c r="I22" i="4" s="1"/>
  <c r="E21" i="4"/>
  <c r="D21" i="4"/>
  <c r="C21" i="4"/>
  <c r="A21" i="4"/>
  <c r="L22" i="4" l="1"/>
  <c r="A16" i="4" l="1"/>
  <c r="C16" i="4"/>
  <c r="D16" i="4"/>
  <c r="E16" i="4"/>
  <c r="I16" i="4" s="1"/>
  <c r="E20" i="4"/>
  <c r="E19" i="4"/>
  <c r="L19" i="4" s="1"/>
  <c r="D20" i="4"/>
  <c r="D19" i="4"/>
  <c r="C20" i="4"/>
  <c r="C19" i="4"/>
  <c r="A20" i="4"/>
  <c r="A19" i="4"/>
  <c r="A25" i="4"/>
  <c r="C25" i="4"/>
  <c r="D25" i="4"/>
  <c r="E25" i="4"/>
  <c r="I25" i="4" s="1"/>
  <c r="A24" i="4"/>
  <c r="C24" i="4"/>
  <c r="D24" i="4"/>
  <c r="E24" i="4"/>
  <c r="I24" i="4" s="1"/>
  <c r="E23" i="4"/>
  <c r="L23" i="4" s="1"/>
  <c r="D23" i="4"/>
  <c r="C23" i="4"/>
  <c r="A23" i="4"/>
  <c r="A18" i="4"/>
  <c r="C18" i="4"/>
  <c r="D18" i="4"/>
  <c r="E18" i="4"/>
  <c r="I18" i="4" s="1"/>
  <c r="E17" i="4"/>
  <c r="C17" i="4"/>
  <c r="A17" i="4"/>
  <c r="A15" i="4"/>
  <c r="C15" i="4"/>
  <c r="D15" i="4"/>
  <c r="E15" i="4"/>
  <c r="I15" i="4" s="1"/>
  <c r="E14" i="4"/>
  <c r="D14" i="4"/>
  <c r="C14" i="4"/>
  <c r="A14" i="4"/>
  <c r="L21" i="4"/>
  <c r="I19" i="3"/>
  <c r="I20" i="4" l="1"/>
  <c r="L20" i="4"/>
  <c r="L16" i="4"/>
  <c r="I21" i="4"/>
  <c r="L24" i="4"/>
  <c r="L25" i="4"/>
  <c r="L18" i="4"/>
  <c r="L15" i="4"/>
  <c r="I19" i="4"/>
  <c r="I23" i="4"/>
  <c r="E19" i="3"/>
  <c r="D19" i="3"/>
  <c r="C19" i="3"/>
  <c r="A19" i="3"/>
  <c r="L19" i="3"/>
  <c r="L16" i="2"/>
  <c r="E16" i="2"/>
  <c r="I16" i="2" s="1"/>
  <c r="E15" i="2"/>
  <c r="D18" i="2"/>
  <c r="D19" i="2"/>
  <c r="D17" i="2"/>
  <c r="D16" i="2"/>
  <c r="D15" i="2"/>
  <c r="C16" i="2"/>
  <c r="C15" i="2"/>
  <c r="A16" i="2"/>
  <c r="A15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7" i="4"/>
  <c r="E15" i="3"/>
  <c r="E16" i="3"/>
  <c r="E17" i="3"/>
  <c r="E18" i="3"/>
  <c r="C17" i="2"/>
  <c r="C18" i="2"/>
  <c r="C19" i="2"/>
  <c r="D15" i="3"/>
  <c r="D16" i="3"/>
  <c r="D17" i="3"/>
  <c r="D18" i="3"/>
  <c r="C15" i="3"/>
  <c r="C16" i="3"/>
  <c r="C17" i="3"/>
  <c r="C18" i="3"/>
  <c r="A15" i="3"/>
  <c r="A16" i="3"/>
  <c r="A17" i="3"/>
  <c r="A18" i="3"/>
  <c r="E17" i="2"/>
  <c r="E18" i="2"/>
  <c r="E19" i="2"/>
  <c r="A17" i="2"/>
  <c r="A18" i="2"/>
  <c r="A19" i="2"/>
  <c r="I18" i="2" l="1"/>
  <c r="L18" i="2"/>
  <c r="I17" i="2"/>
  <c r="L17" i="2"/>
  <c r="L19" i="2"/>
  <c r="I19" i="2"/>
  <c r="L18" i="3"/>
  <c r="E14" i="3"/>
  <c r="D14" i="3"/>
  <c r="C14" i="3"/>
  <c r="A14" i="3"/>
  <c r="I15" i="2" l="1"/>
  <c r="L17" i="4"/>
  <c r="I17" i="4"/>
  <c r="I18" i="3"/>
  <c r="L17" i="3"/>
  <c r="I17" i="3"/>
  <c r="L16" i="3"/>
  <c r="I16" i="3"/>
  <c r="L15" i="3"/>
  <c r="I15" i="3"/>
  <c r="L14" i="3"/>
  <c r="I14" i="3"/>
  <c r="N31" i="4"/>
  <c r="M31" i="4"/>
  <c r="K31" i="4"/>
  <c r="G31" i="4"/>
  <c r="F31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15" i="1"/>
  <c r="L16" i="1"/>
  <c r="L17" i="1"/>
  <c r="L14" i="1"/>
  <c r="I18" i="1"/>
  <c r="I16" i="1"/>
  <c r="I17" i="1"/>
  <c r="I14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0" i="4" s="1"/>
  <c r="L8" i="4"/>
  <c r="H8" i="4"/>
  <c r="E8" i="4"/>
  <c r="B10" i="3"/>
  <c r="B37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I15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1" i="4"/>
  <c r="L31" i="4" s="1"/>
  <c r="I31" i="4"/>
  <c r="I14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<sst xmlns="http://schemas.openxmlformats.org/spreadsheetml/2006/main" count="223" uniqueCount="55">
  <si>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</si>
  <si>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</si>
  <si>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</si>
  <si>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</si>
  <si>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</si>
  <si>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</si>
  <si>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</si>
  <si>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</si>
  <si>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</si>
  <si>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</si>
  <si>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</si>
  <si>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</si>
  <si>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</si>
  <si>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</si>
  <si>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</si>
  <si>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</si>
  <si>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</si>
  <si>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</si>
  <si>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</si>
  <si>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</si>
  <si>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</si>
  <si>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</si>
  <si>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</si>
  <si>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</si>
  <si>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</si>
  <si>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</si>
  <si>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</si>
  <si>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</si>
  <si>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</si>
  <si>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</si>
  <si>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</si>
  <si>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</si>
  <si>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</si>
  <si>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</si>
  <si>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</si>
  <si>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</si>
  <si>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</si>
  <si>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</si>
  <si>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MÉTODOS NUMÉRICOS</t>
  </si>
  <si>
    <t>SISTEMAS PROGRAMABLES</t>
  </si>
  <si>
    <t>PROGRAMACIÓN LÓGICA Y FUNCIONAL</t>
  </si>
  <si>
    <t>TALLER DE INVESTIGACIÓN II</t>
  </si>
  <si>
    <t>DESARROLLO PROFESIONAL</t>
  </si>
  <si>
    <t>404A</t>
  </si>
  <si>
    <t>604A</t>
  </si>
  <si>
    <t>804A</t>
  </si>
  <si>
    <t>TIN</t>
  </si>
  <si>
    <t>ISC. LILY ALEJANDRA MEDRANO MENDOZA</t>
  </si>
  <si>
    <t>FEB - JUL 2023</t>
  </si>
  <si>
    <t>II</t>
  </si>
  <si>
    <t>III</t>
  </si>
  <si>
    <t>ISC. DIEGO DE JESÚS VELÁZQUEZ LUCHO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</si>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</sst>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8" zoomScale="80" zoomScaleNormal="80" zoomScaleSheetLayoutView="50" workbookViewId="0">
      <selection activeCell="P22" sqref="P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35</v>
      </c>
      <c r="C8" s="28"/>
      <c r="D8" s="6" t="s">
        <v>6</v>
      </c>
      <c r="E8" s="7">
        <v>5</v>
      </c>
      <c r="F8" s="1"/>
      <c r="G8" s="4" t="s">
        <v>7</v>
      </c>
      <c r="H8" s="7">
        <v>5</v>
      </c>
      <c r="I8" s="36" t="s">
        <v>8</v>
      </c>
      <c r="J8" s="24"/>
      <c r="K8" s="24"/>
      <c r="L8" s="29" t="s">
        <v>48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38</v>
      </c>
      <c r="B14" s="11" t="s">
        <v>22</v>
      </c>
      <c r="C14" s="11" t="s">
        <v>43</v>
      </c>
      <c r="D14" s="11" t="s">
        <v>36</v>
      </c>
      <c r="E14" s="11"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7" si="0">K14/E14</f>
        <v>0</v>
      </c>
      <c r="M14" s="11">
        <v>88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39</v>
      </c>
      <c r="B15" s="11" t="s">
        <v>22</v>
      </c>
      <c r="C15" s="11" t="s">
        <v>44</v>
      </c>
      <c r="D15" s="11" t="s">
        <v>36</v>
      </c>
      <c r="E15" s="11">
        <v>25</v>
      </c>
      <c r="F15" s="11">
        <v>15</v>
      </c>
      <c r="G15" s="11"/>
      <c r="H15" s="12"/>
      <c r="I15" s="11">
        <f>(E15-SUM(F15:G15))-K15</f>
        <v>10</v>
      </c>
      <c r="J15" s="12"/>
      <c r="K15" s="11">
        <v>0</v>
      </c>
      <c r="L15" s="12">
        <f t="shared" si="0"/>
        <v>0</v>
      </c>
      <c r="M15" s="11">
        <v>58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40</v>
      </c>
      <c r="B16" s="11" t="s">
        <v>34</v>
      </c>
      <c r="C16" s="11" t="s">
        <v>44</v>
      </c>
      <c r="D16" s="11" t="s">
        <v>36</v>
      </c>
      <c r="E16" s="11"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41</v>
      </c>
      <c r="B17" s="11" t="s">
        <v>34</v>
      </c>
      <c r="C17" s="11" t="s">
        <v>45</v>
      </c>
      <c r="D17" s="11" t="s">
        <v>36</v>
      </c>
      <c r="E17" s="11"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42</v>
      </c>
      <c r="B18" s="11" t="s">
        <v>34</v>
      </c>
      <c r="C18" s="11" t="s">
        <v>46</v>
      </c>
      <c r="D18" s="11" t="s">
        <v>36</v>
      </c>
      <c r="E18" s="11">
        <v>6</v>
      </c>
      <c r="F18" s="11"/>
      <c r="G18" s="11"/>
      <c r="H18" s="12"/>
      <c r="I18" s="11">
        <f t="shared" si="1"/>
        <v>6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32</v>
      </c>
      <c r="G28" s="17">
        <f>SUM(G14:G27)</f>
        <v>0</v>
      </c>
      <c r="H28" s="18"/>
      <c r="I28" s="17">
        <f>SUM(I14:I27)</f>
        <v>67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</v>
      </c>
      <c r="N28" s="19">
        <f>AVERAGE(N14:N27)</f>
        <v>0.65999999999999992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7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49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12</v>
      </c>
      <c r="G14" s="11"/>
      <c r="H14" s="12"/>
      <c r="I14" s="11">
        <f>(E14-SUM(F14:G14))-K14</f>
        <v>6</v>
      </c>
      <c r="J14" s="12"/>
      <c r="K14" s="11">
        <v>0</v>
      </c>
      <c r="L14" s="12">
        <f t="shared" ref="L14" si="0">K14/E14</f>
        <v>0</v>
      </c>
      <c r="M14" s="11">
        <v>59</v>
      </c>
      <c r="N14" s="13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'1'!A$15</f>
        <v>SISTEMAS PROGRAMABLES</v>
      </c>
      <c r="B15" s="11" t="s">
        <v>49</v>
      </c>
      <c r="C15" s="11" t="str">
        <f>'1'!C$15</f>
        <v>604A</v>
      </c>
      <c r="D15" s="11" t="str">
        <f>'1'!D$15</f>
        <v>ISIC</v>
      </c>
      <c r="E15" s="11">
        <f>'1'!E$15</f>
        <v>25</v>
      </c>
      <c r="F15" s="11">
        <v>21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81</v>
      </c>
      <c r="N15" s="13">
        <v>0.84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SISTEMAS PROGRAMABLES</v>
      </c>
      <c r="B16" s="11" t="s">
        <v>50</v>
      </c>
      <c r="C16" s="11" t="str">
        <f>'1'!C$15</f>
        <v>604A</v>
      </c>
      <c r="D16" s="11" t="str">
        <f>'1'!D$15</f>
        <v>ISIC</v>
      </c>
      <c r="E16" s="11">
        <f>'1'!E$15</f>
        <v>25</v>
      </c>
      <c r="F16" s="11">
        <v>19</v>
      </c>
      <c r="G16" s="11"/>
      <c r="H16" s="12"/>
      <c r="I16" s="11">
        <f t="shared" ref="I16:I19" si="2">(E16-SUM(F16:G16))-K16</f>
        <v>6</v>
      </c>
      <c r="J16" s="12"/>
      <c r="K16" s="11">
        <v>0</v>
      </c>
      <c r="L16" s="12">
        <f t="shared" ref="L16:L19" si="3">K16/E16</f>
        <v>0</v>
      </c>
      <c r="M16" s="11">
        <v>69</v>
      </c>
      <c r="N16" s="13">
        <v>0.76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PROGRAMACIÓN LÓGICA Y FUNCIONAL</v>
      </c>
      <c r="B17" s="11" t="s">
        <v>22</v>
      </c>
      <c r="C17" s="11" t="str">
        <f>'1'!C16</f>
        <v>604A</v>
      </c>
      <c r="D17" s="11" t="str">
        <f>'1'!D16</f>
        <v>ISIC</v>
      </c>
      <c r="E17" s="11">
        <f>'1'!E16</f>
        <v>28</v>
      </c>
      <c r="F17" s="11">
        <v>27</v>
      </c>
      <c r="G17" s="11"/>
      <c r="H17" s="12"/>
      <c r="I17" s="11">
        <f t="shared" si="2"/>
        <v>1</v>
      </c>
      <c r="J17" s="12"/>
      <c r="K17" s="11">
        <v>0</v>
      </c>
      <c r="L17" s="12">
        <f t="shared" si="3"/>
        <v>0</v>
      </c>
      <c r="M17" s="11">
        <v>86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 II</v>
      </c>
      <c r="B18" s="11" t="s">
        <v>22</v>
      </c>
      <c r="C18" s="11" t="str">
        <f>'1'!C17</f>
        <v>804A</v>
      </c>
      <c r="D18" s="11" t="str">
        <f>'1'!D17</f>
        <v>ISIC</v>
      </c>
      <c r="E18" s="11">
        <f>'1'!E17</f>
        <v>22</v>
      </c>
      <c r="F18" s="11">
        <v>21</v>
      </c>
      <c r="G18" s="11"/>
      <c r="H18" s="12"/>
      <c r="I18" s="11">
        <f t="shared" si="2"/>
        <v>1</v>
      </c>
      <c r="J18" s="12"/>
      <c r="K18" s="11">
        <v>0</v>
      </c>
      <c r="L18" s="12">
        <f t="shared" si="3"/>
        <v>0</v>
      </c>
      <c r="M18" s="11">
        <v>88</v>
      </c>
      <c r="N18" s="13">
        <v>0.59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22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2"/>
        <v>0</v>
      </c>
      <c r="J19" s="12"/>
      <c r="K19" s="11">
        <v>0</v>
      </c>
      <c r="L19" s="12">
        <f t="shared" si="3"/>
        <v>0</v>
      </c>
      <c r="M19" s="11">
        <v>98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>SUM(I14:I27)</f>
        <v>18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80.166666666666671</v>
      </c>
      <c r="N28" s="19">
        <f>AVERAGE(N14:N27)</f>
        <v>0.67833333333333334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8" workbookViewId="0">
      <selection activeCell="O16" sqref="O1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50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8" si="0">K14/E14</f>
        <v>0</v>
      </c>
      <c r="M14" s="11">
        <v>91</v>
      </c>
      <c r="N14" s="13">
        <v>0.94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52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>
        <v>17</v>
      </c>
      <c r="G15" s="11"/>
      <c r="H15" s="12"/>
      <c r="I15" s="11">
        <f>(E15-SUM(F15:G15))-K15</f>
        <v>8</v>
      </c>
      <c r="J15" s="12"/>
      <c r="K15" s="11">
        <v>0</v>
      </c>
      <c r="L15" s="12">
        <f t="shared" si="0"/>
        <v>0</v>
      </c>
      <c r="M15" s="11">
        <v>64</v>
      </c>
      <c r="N15" s="13">
        <v>0.68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49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>
        <v>25</v>
      </c>
      <c r="G16" s="11"/>
      <c r="H16" s="12"/>
      <c r="I16" s="11">
        <f t="shared" ref="I16:I19" si="1">(E16-SUM(F16:G16))-K16</f>
        <v>3</v>
      </c>
      <c r="J16" s="12"/>
      <c r="K16" s="11">
        <v>0</v>
      </c>
      <c r="L16" s="12">
        <f t="shared" si="0"/>
        <v>0</v>
      </c>
      <c r="M16" s="11">
        <v>83</v>
      </c>
      <c r="N16" s="13">
        <v>0.82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34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49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>
        <v>5</v>
      </c>
      <c r="G18" s="11"/>
      <c r="H18" s="12"/>
      <c r="I18" s="11">
        <f t="shared" si="1"/>
        <v>1</v>
      </c>
      <c r="J18" s="12"/>
      <c r="K18" s="11">
        <v>0</v>
      </c>
      <c r="L18" s="12">
        <f t="shared" si="0"/>
        <v>0</v>
      </c>
      <c r="M18" s="11">
        <v>82</v>
      </c>
      <c r="N18" s="13">
        <v>0.83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50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1"/>
        <v>0</v>
      </c>
      <c r="J19" s="12"/>
      <c r="K19" s="11">
        <v>0</v>
      </c>
      <c r="L19" s="12">
        <f t="shared" ref="L19" si="2">K19/E19</f>
        <v>0</v>
      </c>
      <c r="M19" s="11">
        <v>99</v>
      </c>
      <c r="N19" s="13">
        <v>0.67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70</v>
      </c>
      <c r="G28" s="17">
        <f>SUM(G14:G27)</f>
        <v>0</v>
      </c>
      <c r="H28" s="18"/>
      <c r="I28" s="17">
        <f>SUM(I14:I27)</f>
        <v>35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83.8</v>
      </c>
      <c r="N28" s="19">
        <f>AVERAGE(N14:N27)</f>
        <v>0.78800000000000003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51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zoomScale="80" zoomScaleNormal="80" workbookViewId="0">
      <selection activeCell="R16" sqref="R1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'1'!A$14</f>
        <v>MÉTODOS NUMÉRICOS</v>
      </c>
      <c r="B14" s="11" t="s">
        <v>52</v>
      </c>
      <c r="C14" s="11" t="str">
        <f>'1'!C$14</f>
        <v>404A</v>
      </c>
      <c r="D14" s="11" t="str">
        <f>'1'!D$14</f>
        <v>ISIC</v>
      </c>
      <c r="E14" s="11">
        <f>'1'!E$14</f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" si="0">K14/E14</f>
        <v>0</v>
      </c>
      <c r="M14" s="11">
        <v>87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'1'!A$14</f>
        <v>MÉTODOS NUMÉRICOS</v>
      </c>
      <c r="B15" s="11" t="s">
        <v>53</v>
      </c>
      <c r="C15" s="11" t="str">
        <f>'1'!C$14</f>
        <v>404A</v>
      </c>
      <c r="D15" s="11" t="str">
        <f>'1'!D$14</f>
        <v>ISIC</v>
      </c>
      <c r="E15" s="11">
        <f>'1'!E$14</f>
        <v>18</v>
      </c>
      <c r="F15" s="11">
        <v>17</v>
      </c>
      <c r="G15" s="11"/>
      <c r="H15" s="12"/>
      <c r="I15" s="11">
        <f t="shared" ref="I15:I16" si="1">(E15-SUM(F15:G15))-K15</f>
        <v>1</v>
      </c>
      <c r="J15" s="12"/>
      <c r="K15" s="11">
        <v>0</v>
      </c>
      <c r="L15" s="12">
        <f t="shared" ref="L15" si="2">K15/E15</f>
        <v>0</v>
      </c>
      <c r="M15" s="11">
        <v>91</v>
      </c>
      <c r="N15" s="13">
        <v>0.89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'1'!A$14</f>
        <v>MÉTODOS NUMÉRICOS</v>
      </c>
      <c r="B16" s="11" t="s">
        <v>54</v>
      </c>
      <c r="C16" s="11" t="str">
        <f>'1'!C$14</f>
        <v>404A</v>
      </c>
      <c r="D16" s="11" t="str">
        <f>'1'!D$14</f>
        <v>ISIC</v>
      </c>
      <c r="E16" s="11">
        <f>'1'!E$14</f>
        <v>18</v>
      </c>
      <c r="F16" s="11">
        <v>17</v>
      </c>
      <c r="G16" s="11"/>
      <c r="H16" s="12"/>
      <c r="I16" s="11">
        <f t="shared" si="1"/>
        <v>1</v>
      </c>
      <c r="J16" s="12"/>
      <c r="K16" s="11">
        <v>0</v>
      </c>
      <c r="L16" s="12">
        <f t="shared" ref="L16" si="3">K16/E16</f>
        <v>0</v>
      </c>
      <c r="M16" s="11">
        <v>92</v>
      </c>
      <c r="N16" s="13">
        <v>0.89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'1'!A$15</f>
        <v>SISTEMAS PROGRAMABLES</v>
      </c>
      <c r="B17" s="11" t="s">
        <v>53</v>
      </c>
      <c r="C17" s="11" t="str">
        <f>'1'!C$15</f>
        <v>604A</v>
      </c>
      <c r="D17" s="11" t="str">
        <f>'1'!D15</f>
        <v>ISIC</v>
      </c>
      <c r="E17" s="11">
        <f>'1'!E$15</f>
        <v>25</v>
      </c>
      <c r="F17" s="11">
        <v>15</v>
      </c>
      <c r="G17" s="11"/>
      <c r="H17" s="12"/>
      <c r="I17" s="11">
        <f>(E17-SUM(F17:G17))-K17</f>
        <v>10</v>
      </c>
      <c r="J17" s="12"/>
      <c r="K17" s="11">
        <v>0</v>
      </c>
      <c r="L17" s="12">
        <f t="shared" ref="L17:L22" si="4">K17/E17</f>
        <v>0</v>
      </c>
      <c r="M17" s="11">
        <v>56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'1'!A$15</f>
        <v>SISTEMAS PROGRAMABLES</v>
      </c>
      <c r="B18" s="11" t="s">
        <v>54</v>
      </c>
      <c r="C18" s="11" t="str">
        <f>'1'!C$15</f>
        <v>604A</v>
      </c>
      <c r="D18" s="11" t="str">
        <f>'1'!D16</f>
        <v>ISIC</v>
      </c>
      <c r="E18" s="11">
        <f>'1'!E$15</f>
        <v>25</v>
      </c>
      <c r="F18" s="11">
        <v>15</v>
      </c>
      <c r="G18" s="11"/>
      <c r="H18" s="12"/>
      <c r="I18" s="11">
        <f>(E18-SUM(F18:G18))-K18</f>
        <v>10</v>
      </c>
      <c r="J18" s="12"/>
      <c r="K18" s="11">
        <v>0</v>
      </c>
      <c r="L18" s="12">
        <f t="shared" si="4"/>
        <v>0</v>
      </c>
      <c r="M18" s="11">
        <v>57</v>
      </c>
      <c r="N18" s="13">
        <v>0.6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'1'!A$16</f>
        <v>PROGRAMACIÓN LÓGICA Y FUNCIONAL</v>
      </c>
      <c r="B19" s="11" t="s">
        <v>50</v>
      </c>
      <c r="C19" s="11" t="str">
        <f>'1'!C$16</f>
        <v>604A</v>
      </c>
      <c r="D19" s="11" t="str">
        <f>'1'!D$16</f>
        <v>ISIC</v>
      </c>
      <c r="E19" s="11">
        <f>'1'!E$16</f>
        <v>28</v>
      </c>
      <c r="F19" s="11">
        <v>18</v>
      </c>
      <c r="G19" s="11"/>
      <c r="H19" s="12"/>
      <c r="I19" s="11">
        <f t="shared" ref="I19:I20" si="5">(E19-SUM(F19:G19))-K19</f>
        <v>10</v>
      </c>
      <c r="J19" s="12"/>
      <c r="K19" s="11">
        <v>0</v>
      </c>
      <c r="L19" s="12">
        <f t="shared" si="4"/>
        <v>0</v>
      </c>
      <c r="M19" s="11">
        <v>59</v>
      </c>
      <c r="N19" s="13">
        <v>0.64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'1'!A$16</f>
        <v>PROGRAMACIÓN LÓGICA Y FUNCIONAL</v>
      </c>
      <c r="B20" s="11" t="s">
        <v>50</v>
      </c>
      <c r="C20" s="11" t="str">
        <f>'1'!C$16</f>
        <v>604A</v>
      </c>
      <c r="D20" s="11" t="str">
        <f>'1'!D$16</f>
        <v>ISIC</v>
      </c>
      <c r="E20" s="11">
        <f>'1'!E$16</f>
        <v>28</v>
      </c>
      <c r="F20" s="11">
        <v>18</v>
      </c>
      <c r="G20" s="11"/>
      <c r="H20" s="12"/>
      <c r="I20" s="11">
        <f t="shared" si="5"/>
        <v>10</v>
      </c>
      <c r="J20" s="12"/>
      <c r="K20" s="11">
        <v>0</v>
      </c>
      <c r="L20" s="12">
        <f t="shared" si="4"/>
        <v>0</v>
      </c>
      <c r="M20" s="11">
        <v>58</v>
      </c>
      <c r="N20" s="13">
        <v>0.64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 t="str">
        <f>'1'!A$17</f>
        <v>TALLER DE INVESTIGACIÓN II</v>
      </c>
      <c r="B21" s="11" t="s">
        <v>49</v>
      </c>
      <c r="C21" s="11" t="str">
        <f>'1'!C$17</f>
        <v>804A</v>
      </c>
      <c r="D21" s="11" t="str">
        <f>'1'!D$17</f>
        <v>ISIC</v>
      </c>
      <c r="E21" s="11">
        <f>'1'!E$17</f>
        <v>22</v>
      </c>
      <c r="F21" s="11">
        <v>21</v>
      </c>
      <c r="G21" s="11"/>
      <c r="H21" s="12"/>
      <c r="I21" s="11">
        <f>(E21-SUM(F21:G21))-K21</f>
        <v>1</v>
      </c>
      <c r="J21" s="12"/>
      <c r="K21" s="11">
        <v>0</v>
      </c>
      <c r="L21" s="12">
        <f t="shared" si="4"/>
        <v>0</v>
      </c>
      <c r="M21" s="11">
        <v>85</v>
      </c>
      <c r="N21" s="13">
        <v>0.5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 t="str">
        <f>'1'!A$17</f>
        <v>TALLER DE INVESTIGACIÓN II</v>
      </c>
      <c r="B22" s="11" t="s">
        <v>50</v>
      </c>
      <c r="C22" s="11" t="str">
        <f>'1'!C$17</f>
        <v>804A</v>
      </c>
      <c r="D22" s="11" t="str">
        <f>'1'!D$17</f>
        <v>ISIC</v>
      </c>
      <c r="E22" s="11">
        <f>'1'!E$17</f>
        <v>22</v>
      </c>
      <c r="F22" s="11">
        <v>21</v>
      </c>
      <c r="G22" s="11"/>
      <c r="H22" s="12"/>
      <c r="I22" s="11">
        <f>(E22-SUM(F22:G22))-K22</f>
        <v>1</v>
      </c>
      <c r="J22" s="12"/>
      <c r="K22" s="11">
        <v>0</v>
      </c>
      <c r="L22" s="12">
        <f t="shared" si="4"/>
        <v>0</v>
      </c>
      <c r="M22" s="11">
        <v>92</v>
      </c>
      <c r="N22" s="13">
        <v>0.95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 t="str">
        <f>'1'!A$18</f>
        <v>DESARROLLO PROFESIONAL</v>
      </c>
      <c r="B23" s="11" t="s">
        <v>52</v>
      </c>
      <c r="C23" s="11" t="str">
        <f>'1'!C$18</f>
        <v>TIN</v>
      </c>
      <c r="D23" s="11" t="str">
        <f>'1'!D$18</f>
        <v>ISIC</v>
      </c>
      <c r="E23" s="11">
        <f>'1'!E$18</f>
        <v>6</v>
      </c>
      <c r="F23" s="11">
        <v>6</v>
      </c>
      <c r="G23" s="11"/>
      <c r="H23" s="12"/>
      <c r="I23" s="11">
        <f>(E23-SUM(F23:G23))-K23</f>
        <v>0</v>
      </c>
      <c r="J23" s="12"/>
      <c r="K23" s="11">
        <v>0</v>
      </c>
      <c r="L23" s="12">
        <f t="shared" ref="L23" si="6">K23/E23</f>
        <v>0</v>
      </c>
      <c r="M23" s="11">
        <v>98</v>
      </c>
      <c r="N23" s="13">
        <v>0.67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 t="str">
        <f>'1'!A$18</f>
        <v>DESARROLLO PROFESIONAL</v>
      </c>
      <c r="B24" s="11" t="s">
        <v>53</v>
      </c>
      <c r="C24" s="11" t="str">
        <f>'1'!C$18</f>
        <v>TIN</v>
      </c>
      <c r="D24" s="11" t="str">
        <f>'1'!D$18</f>
        <v>ISIC</v>
      </c>
      <c r="E24" s="11">
        <f>'1'!E$18</f>
        <v>6</v>
      </c>
      <c r="F24" s="11">
        <v>6</v>
      </c>
      <c r="G24" s="11"/>
      <c r="H24" s="12"/>
      <c r="I24" s="11">
        <f>(E24-SUM(F24:G24))-K24</f>
        <v>0</v>
      </c>
      <c r="J24" s="12"/>
      <c r="K24" s="11">
        <v>0</v>
      </c>
      <c r="L24" s="12">
        <f t="shared" ref="L24" si="7">K24/E24</f>
        <v>0</v>
      </c>
      <c r="M24" s="11">
        <v>98</v>
      </c>
      <c r="N24" s="13">
        <v>0.5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 t="str">
        <f>'1'!A$18</f>
        <v>DESARROLLO PROFESIONAL</v>
      </c>
      <c r="B25" s="11" t="s">
        <v>54</v>
      </c>
      <c r="C25" s="11" t="str">
        <f>'1'!C$18</f>
        <v>TIN</v>
      </c>
      <c r="D25" s="11" t="str">
        <f>'1'!D$18</f>
        <v>ISIC</v>
      </c>
      <c r="E25" s="11">
        <f>'1'!E$18</f>
        <v>6</v>
      </c>
      <c r="F25" s="11">
        <v>5</v>
      </c>
      <c r="G25" s="11"/>
      <c r="H25" s="12"/>
      <c r="I25" s="11">
        <f>(E25-SUM(F25:G25))-K25</f>
        <v>1</v>
      </c>
      <c r="J25" s="12"/>
      <c r="K25" s="11">
        <v>0</v>
      </c>
      <c r="L25" s="12">
        <f t="shared" ref="L25" si="8">K25/E25</f>
        <v>0</v>
      </c>
      <c r="M25" s="11">
        <v>80</v>
      </c>
      <c r="N25" s="13">
        <v>0.83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6.5" customHeight="1" x14ac:dyDescent="0.35">
      <c r="A30" s="11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5">
      <c r="A31" s="16" t="s">
        <v>26</v>
      </c>
      <c r="B31" s="17" t="s">
        <v>25</v>
      </c>
      <c r="C31" s="17" t="s">
        <v>25</v>
      </c>
      <c r="D31" s="17" t="s">
        <v>25</v>
      </c>
      <c r="E31" s="17">
        <f>SUM(E14:E30)</f>
        <v>222</v>
      </c>
      <c r="F31" s="17">
        <f>SUM(F14:F30)</f>
        <v>176</v>
      </c>
      <c r="G31" s="17">
        <f>SUM(G14:G30)</f>
        <v>0</v>
      </c>
      <c r="H31" s="18"/>
      <c r="I31" s="17">
        <f>SUM(I14:I30)</f>
        <v>46</v>
      </c>
      <c r="J31" s="18"/>
      <c r="K31" s="17">
        <f>SUM(K14:K30)</f>
        <v>0</v>
      </c>
      <c r="L31" s="18">
        <f t="shared" ref="L31" si="9">K31/E31</f>
        <v>0</v>
      </c>
      <c r="M31" s="17">
        <f>AVERAGE(M14:M30)</f>
        <v>79.416666666666671</v>
      </c>
      <c r="N31" s="19">
        <f>AVERAGE(N14:N30)</f>
        <v>0.70250000000000001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35">
      <c r="A33" s="42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2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43" t="s">
        <v>28</v>
      </c>
      <c r="C36" s="24"/>
      <c r="D36" s="24"/>
      <c r="E36" s="1"/>
      <c r="F36" s="1"/>
      <c r="G36" s="25" t="s">
        <v>29</v>
      </c>
      <c r="H36" s="24"/>
      <c r="I36" s="24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35">
      <c r="A37" s="1"/>
      <c r="B37" s="44"/>
      <c r="C37" s="28"/>
      <c r="D37" s="28"/>
      <c r="E37" s="1"/>
      <c r="F37" s="1"/>
      <c r="G37" s="29"/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45" t="s">
        <v>30</v>
      </c>
      <c r="B38" s="24"/>
      <c r="C38" s="8"/>
      <c r="D38" s="1"/>
      <c r="E38" s="45"/>
      <c r="F38" s="24"/>
      <c r="G38" s="24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35">
      <c r="A40" s="1"/>
      <c r="B40" s="40" t="str">
        <f>B10</f>
        <v>ANA FRANCISCA LULE RANGEL</v>
      </c>
      <c r="C40" s="24"/>
      <c r="D40" s="24"/>
      <c r="E40" s="21"/>
      <c r="F40" s="21"/>
      <c r="G40" s="41" t="s">
        <v>51</v>
      </c>
      <c r="H40" s="24"/>
      <c r="I40" s="24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40:D40"/>
    <mergeCell ref="G40:J40"/>
    <mergeCell ref="A33:N33"/>
    <mergeCell ref="B36:D36"/>
    <mergeCell ref="G36:J36"/>
    <mergeCell ref="B37:D37"/>
    <mergeCell ref="G37:J37"/>
    <mergeCell ref="A38:B38"/>
    <mergeCell ref="E38:H3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28" zoomScale="80" zoomScaleNormal="80" workbookViewId="0">
      <selection activeCell="K37" sqref="K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37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12</v>
      </c>
      <c r="G14" s="11">
        <v>5</v>
      </c>
      <c r="H14" s="12">
        <f>(F14+G14)/E14</f>
        <v>0.94444444444444442</v>
      </c>
      <c r="I14" s="11">
        <f t="shared" ref="I14:I17" si="0">(E14-SUM(F14:G14))-K14</f>
        <v>1</v>
      </c>
      <c r="J14" s="12">
        <f t="shared" ref="J14:J17" si="1">I14/E14</f>
        <v>5.5555555555555552E-2</v>
      </c>
      <c r="K14" s="11">
        <v>0</v>
      </c>
      <c r="L14" s="12">
        <f t="shared" ref="L14:L17" si="2">K14/E14</f>
        <v>0</v>
      </c>
      <c r="M14" s="11">
        <v>94</v>
      </c>
      <c r="N14" s="13">
        <v>0.44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37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>
        <v>10</v>
      </c>
      <c r="G15" s="11">
        <v>12</v>
      </c>
      <c r="H15" s="12">
        <f t="shared" ref="H15:H17" si="3">(F15+G15)/E15</f>
        <v>0.88</v>
      </c>
      <c r="I15" s="11">
        <f t="shared" si="0"/>
        <v>3</v>
      </c>
      <c r="J15" s="12">
        <f t="shared" si="1"/>
        <v>0.12</v>
      </c>
      <c r="K15" s="11">
        <v>0</v>
      </c>
      <c r="L15" s="12">
        <f t="shared" si="2"/>
        <v>0</v>
      </c>
      <c r="M15" s="11">
        <v>80</v>
      </c>
      <c r="N15" s="13">
        <v>0.88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37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>
        <v>16</v>
      </c>
      <c r="G16" s="11">
        <v>6</v>
      </c>
      <c r="H16" s="12">
        <f t="shared" si="3"/>
        <v>0.7857142857142857</v>
      </c>
      <c r="I16" s="11">
        <f t="shared" si="0"/>
        <v>6</v>
      </c>
      <c r="J16" s="12">
        <f t="shared" si="1"/>
        <v>0.21428571428571427</v>
      </c>
      <c r="K16" s="11">
        <v>0</v>
      </c>
      <c r="L16" s="12">
        <f t="shared" si="2"/>
        <v>0</v>
      </c>
      <c r="M16" s="11">
        <v>71</v>
      </c>
      <c r="N16" s="13">
        <v>0.79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37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>
        <v>21</v>
      </c>
      <c r="G17" s="11">
        <v>0</v>
      </c>
      <c r="H17" s="12">
        <f t="shared" si="3"/>
        <v>0.95454545454545459</v>
      </c>
      <c r="I17" s="11">
        <f t="shared" si="0"/>
        <v>1</v>
      </c>
      <c r="J17" s="12">
        <f t="shared" si="1"/>
        <v>4.5454545454545456E-2</v>
      </c>
      <c r="K17" s="11">
        <v>0</v>
      </c>
      <c r="L17" s="12">
        <f t="shared" si="2"/>
        <v>0</v>
      </c>
      <c r="M17" s="11">
        <v>87</v>
      </c>
      <c r="N17" s="13">
        <v>0.68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37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>
        <v>5</v>
      </c>
      <c r="G18" s="11">
        <v>1</v>
      </c>
      <c r="H18" s="12">
        <f t="shared" ref="H18" si="4">(F18+G18)/E18</f>
        <v>1</v>
      </c>
      <c r="I18" s="11">
        <f t="shared" ref="I18" si="5">(E18-SUM(F18:G18))-K18</f>
        <v>0</v>
      </c>
      <c r="J18" s="12">
        <f t="shared" ref="J18" si="6">I18/E18</f>
        <v>0</v>
      </c>
      <c r="K18" s="11">
        <v>0</v>
      </c>
      <c r="L18" s="12">
        <f t="shared" ref="L18" si="7">K18/E18</f>
        <v>0</v>
      </c>
      <c r="M18" s="11">
        <v>98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8">SUM(E14:E27)</f>
        <v>99</v>
      </c>
      <c r="F28" s="17">
        <f t="shared" si="8"/>
        <v>64</v>
      </c>
      <c r="G28" s="17">
        <f t="shared" si="8"/>
        <v>24</v>
      </c>
      <c r="H28" s="18">
        <f>SUM(F28:G28)/E28</f>
        <v>0.88888888888888884</v>
      </c>
      <c r="I28" s="17">
        <f>(E28-SUM(F28:G28))-K28</f>
        <v>11</v>
      </c>
      <c r="J28" s="18">
        <f>I28/E28</f>
        <v>0.1111111111111111</v>
      </c>
      <c r="K28" s="17">
        <f>SUM(K14:K27)</f>
        <v>0</v>
      </c>
      <c r="L28" s="18">
        <f>K28/E28</f>
        <v>0</v>
      </c>
      <c r="M28" s="17">
        <f t="shared" ref="M28:N28" si="9">AVERAGE(M14:M27)</f>
        <v>86</v>
      </c>
      <c r="N28" s="19">
        <f t="shared" si="9"/>
        <v>0.65800000000000014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51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2023-07-05T01:46:36Z</dcterms:modified>
</cp:coreProperties>
</file>