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4\"/>
    </mc:Choice>
  </mc:AlternateContent>
  <xr:revisionPtr revIDLastSave="0" documentId="13_ncr:1_{02948B0B-29C5-41E0-BD0E-DF3D3E14143A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H17" i="25"/>
  <c r="H16" i="25"/>
  <c r="H15" i="25"/>
  <c r="N28" i="25"/>
  <c r="M28" i="25"/>
  <c r="K28" i="25"/>
  <c r="G28" i="25"/>
  <c r="F28" i="25"/>
  <c r="E27" i="25"/>
  <c r="I27" i="25" s="1"/>
  <c r="E26" i="25"/>
  <c r="I26" i="25" s="1"/>
  <c r="E25" i="25"/>
  <c r="I25" i="25" s="1"/>
  <c r="E24" i="25"/>
  <c r="I24" i="25" s="1"/>
  <c r="E23" i="25"/>
  <c r="I23" i="25" s="1"/>
  <c r="E22" i="25"/>
  <c r="I22" i="25" s="1"/>
  <c r="E21" i="25"/>
  <c r="I21" i="25" s="1"/>
  <c r="E20" i="25"/>
  <c r="I20" i="25" s="1"/>
  <c r="E19" i="25"/>
  <c r="I19" i="25" s="1"/>
  <c r="E18" i="25"/>
  <c r="I18" i="25" s="1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B37" i="10"/>
  <c r="N28" i="10"/>
  <c r="F28" i="10"/>
  <c r="E28" i="10"/>
  <c r="L17" i="10"/>
  <c r="I17" i="10"/>
  <c r="L16" i="10"/>
  <c r="I16" i="10"/>
  <c r="L15" i="10"/>
  <c r="I15" i="10"/>
  <c r="L14" i="10"/>
  <c r="I14" i="10"/>
  <c r="I15" i="22" l="1"/>
  <c r="H14" i="25"/>
  <c r="I17" i="22"/>
  <c r="I14" i="22"/>
  <c r="L14" i="25"/>
  <c r="L15" i="25"/>
  <c r="L16" i="25"/>
  <c r="L17" i="25"/>
  <c r="E28" i="25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<sst xmlns="http://schemas.openxmlformats.org/spreadsheetml/2006/main" count="183" uniqueCount="45">
  <si>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</si>
  <si>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</si>
  <si>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</si>
  <si>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</si>
  <si>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</si>
  <si>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</si>
  <si>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</si>
  <si>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</si>
  <si>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</si>
  <si>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</si>
  <si>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</si>
  <si>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</si>
  <si>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</si>
  <si>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</si>
  <si>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</si>
  <si>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</si>
  <si>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</si>
  <si>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</si>
  <si>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</si>
  <si>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</si>
  <si>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</si>
  <si>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</si>
  <si>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</si>
  <si>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</si>
  <si>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</si>
  <si>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</si>
  <si>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</si>
  <si>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</si>
  <si>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</si>
  <si>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</si>
  <si>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</si>
  <si>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DR. GUILLERMO REYES MORALES</t>
  </si>
  <si>
    <t>IMCT</t>
  </si>
  <si>
    <t>MECATRÓNICA</t>
  </si>
  <si>
    <t>Feb-Jul 2023</t>
  </si>
  <si>
    <t>MANUFACTURA AVANZADA</t>
  </si>
  <si>
    <t>ROBOTICA</t>
  </si>
  <si>
    <t>CONTROL</t>
  </si>
  <si>
    <t>611A</t>
  </si>
  <si>
    <t>811A</t>
  </si>
  <si>
    <t>811B</t>
  </si>
  <si>
    <t>ING. YOSAFAT MORTERA ELIAS</t>
  </si>
  <si>
    <t>ING. YOSAFFAT MORTERA ELIAS</t>
  </si>
  <si>
    <t>MECATRONICA</t>
  </si>
  <si>
    <t>ING. YOSSAFAT MORTERA 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</si>
</sst>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8" zoomScale="110" zoomScaleNormal="110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34</v>
      </c>
      <c r="M8" s="29"/>
      <c r="N8" s="29"/>
    </row>
    <row r="10" spans="1:14" x14ac:dyDescent="0.25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35</v>
      </c>
      <c r="B14" s="9" t="s">
        <v>21</v>
      </c>
      <c r="C14" s="9" t="s">
        <v>38</v>
      </c>
      <c r="D14" s="9" t="s">
        <v>32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0.36</v>
      </c>
    </row>
    <row r="15" spans="1:14" s="11" customFormat="1" x14ac:dyDescent="0.25">
      <c r="A15" s="8" t="s">
        <v>36</v>
      </c>
      <c r="B15" s="9" t="s">
        <v>21</v>
      </c>
      <c r="C15" s="9" t="s">
        <v>39</v>
      </c>
      <c r="D15" s="9" t="s">
        <v>32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</v>
      </c>
      <c r="N15" s="15">
        <v>0.96</v>
      </c>
    </row>
    <row r="16" spans="1:14" s="11" customFormat="1" x14ac:dyDescent="0.25">
      <c r="A16" s="8" t="s">
        <v>36</v>
      </c>
      <c r="B16" s="9" t="s">
        <v>21</v>
      </c>
      <c r="C16" s="9" t="s">
        <v>40</v>
      </c>
      <c r="D16" s="9" t="s">
        <v>32</v>
      </c>
      <c r="E16" s="9"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0.57999999999999996</v>
      </c>
    </row>
    <row r="17" spans="1:14" s="11" customFormat="1" x14ac:dyDescent="0.25">
      <c r="A17" s="8" t="s">
        <v>37</v>
      </c>
      <c r="B17" s="9" t="s">
        <v>21</v>
      </c>
      <c r="C17" s="9" t="s">
        <v>39</v>
      </c>
      <c r="D17" s="9" t="s">
        <v>32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79</v>
      </c>
      <c r="N17" s="15">
        <v>0.92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/>
      <c r="H28" s="18"/>
      <c r="I28" s="17">
        <f t="shared" si="0"/>
        <v>2</v>
      </c>
      <c r="J28" s="18"/>
      <c r="K28" s="17">
        <v>0</v>
      </c>
      <c r="L28" s="18">
        <f t="shared" si="1"/>
        <v>0</v>
      </c>
      <c r="M28" s="17">
        <f>AVERAGE(M14:M27)</f>
        <v>83</v>
      </c>
      <c r="N28" s="19">
        <f>AVERAGE(N14:N27)</f>
        <v>0.70499999999999996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DR. GUILLERMO REYES MORALES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7" zoomScale="85" zoomScaleNormal="85" zoomScaleSheetLayoutView="100" workbookViewId="0">
      <selection activeCell="B10" sqref="B10:L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43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Feb-Jul 2023</v>
      </c>
      <c r="M8" s="29"/>
      <c r="N8" s="29"/>
    </row>
    <row r="10" spans="1:14" x14ac:dyDescent="0.25">
      <c r="A10" s="4" t="s">
        <v>8</v>
      </c>
      <c r="B10" s="29" t="str">
        <f>'1'!B10</f>
        <v>DR. GUILLERMO REYES MORALES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MANUFACTURA AVANZADA</v>
      </c>
      <c r="B14" s="9">
        <v>2</v>
      </c>
      <c r="C14" s="9" t="str">
        <f>'1'!C14</f>
        <v>611A</v>
      </c>
      <c r="D14" s="9" t="str">
        <f>'1'!D14</f>
        <v>IMCT</v>
      </c>
      <c r="E14" s="9">
        <f>'1'!E14</f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9">
        <v>86.25</v>
      </c>
      <c r="N14" s="15">
        <v>0.56999999999999995</v>
      </c>
    </row>
    <row r="15" spans="1:14" s="11" customFormat="1" x14ac:dyDescent="0.25">
      <c r="A15" s="9" t="str">
        <f>'1'!A15</f>
        <v>ROBOTICA</v>
      </c>
      <c r="B15" s="9">
        <v>2</v>
      </c>
      <c r="C15" s="9" t="str">
        <f>'1'!C15</f>
        <v>811A</v>
      </c>
      <c r="D15" s="9" t="str">
        <f>'1'!D15</f>
        <v>IMCT</v>
      </c>
      <c r="E15" s="9">
        <f>'1'!E15</f>
        <v>24</v>
      </c>
      <c r="F15" s="9">
        <v>23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78.75</v>
      </c>
      <c r="N15" s="15">
        <v>0.67</v>
      </c>
    </row>
    <row r="16" spans="1:14" s="11" customFormat="1" x14ac:dyDescent="0.25">
      <c r="A16" s="9" t="str">
        <f>'1'!A16</f>
        <v>ROBOTICA</v>
      </c>
      <c r="B16" s="9">
        <v>2</v>
      </c>
      <c r="C16" s="9" t="str">
        <f>'1'!C16</f>
        <v>811B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83.75</v>
      </c>
      <c r="N16" s="15">
        <v>0.67</v>
      </c>
    </row>
    <row r="17" spans="1:14" s="11" customFormat="1" x14ac:dyDescent="0.25">
      <c r="A17" s="9" t="str">
        <f>'1'!A17</f>
        <v>CONTROL</v>
      </c>
      <c r="B17" s="9">
        <v>2</v>
      </c>
      <c r="C17" s="9" t="str">
        <f>'1'!C17</f>
        <v>811A</v>
      </c>
      <c r="D17" s="9" t="str">
        <f>'1'!D17</f>
        <v>IMCT</v>
      </c>
      <c r="E17" s="9">
        <f>'1'!E17</f>
        <v>24</v>
      </c>
      <c r="F17" s="9">
        <v>23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21">
        <v>76</v>
      </c>
      <c r="N17" s="15">
        <v>0.46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/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81.1875</v>
      </c>
      <c r="N28" s="19">
        <f>AVERAGE(N14:N27)</f>
        <v>0.59250000000000003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DR. GUILLERMO REYES MORALES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G34" sqref="G34:J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43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Feb-Jul 2023</v>
      </c>
      <c r="M8" s="29"/>
      <c r="N8" s="29"/>
    </row>
    <row r="10" spans="1:14" x14ac:dyDescent="0.25">
      <c r="A10" s="4" t="s">
        <v>8</v>
      </c>
      <c r="B10" s="29" t="str">
        <f>'1'!B10</f>
        <v>DR. GUILLERMO REYES MORALES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MANUFACTURA AVANZADA</v>
      </c>
      <c r="B14" s="9">
        <v>3</v>
      </c>
      <c r="C14" s="9" t="str">
        <f>'1'!C14</f>
        <v>611A</v>
      </c>
      <c r="D14" s="9" t="str">
        <f>'1'!D14</f>
        <v>IMCT</v>
      </c>
      <c r="E14" s="9">
        <f>'1'!E14</f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9">
        <v>87.5</v>
      </c>
      <c r="N14" s="15">
        <v>0.43</v>
      </c>
    </row>
    <row r="15" spans="1:14" s="11" customFormat="1" x14ac:dyDescent="0.25">
      <c r="A15" s="9" t="str">
        <f>'1'!A15</f>
        <v>ROBOTICA</v>
      </c>
      <c r="B15" s="9">
        <v>3</v>
      </c>
      <c r="C15" s="9" t="str">
        <f>'1'!C15</f>
        <v>811A</v>
      </c>
      <c r="D15" s="9" t="str">
        <f>'1'!D15</f>
        <v>IMCT</v>
      </c>
      <c r="E15" s="9">
        <f>'1'!E15</f>
        <v>24</v>
      </c>
      <c r="F15" s="9">
        <v>19</v>
      </c>
      <c r="G15" s="9"/>
      <c r="H15" s="10"/>
      <c r="I15" s="9">
        <f t="shared" si="0"/>
        <v>5</v>
      </c>
      <c r="J15" s="10"/>
      <c r="K15" s="9"/>
      <c r="L15" s="10">
        <f t="shared" si="1"/>
        <v>0</v>
      </c>
      <c r="M15" s="9">
        <v>66.599999999999994</v>
      </c>
      <c r="N15" s="15">
        <v>0.79</v>
      </c>
    </row>
    <row r="16" spans="1:14" s="11" customFormat="1" x14ac:dyDescent="0.25">
      <c r="A16" s="9" t="str">
        <f>'1'!A16</f>
        <v>ROBOTICA</v>
      </c>
      <c r="B16" s="9">
        <v>3</v>
      </c>
      <c r="C16" s="9" t="str">
        <f>'1'!C16</f>
        <v>811B</v>
      </c>
      <c r="D16" s="9" t="str">
        <f>'1'!D16</f>
        <v>IMCT</v>
      </c>
      <c r="E16" s="9">
        <f>'1'!E16</f>
        <v>12</v>
      </c>
      <c r="F16" s="21">
        <v>12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84.58</v>
      </c>
      <c r="N16" s="15">
        <v>0.67</v>
      </c>
    </row>
    <row r="17" spans="1:14" s="11" customFormat="1" x14ac:dyDescent="0.25">
      <c r="A17" s="9" t="str">
        <f>'1'!A17</f>
        <v>CONTROL</v>
      </c>
      <c r="B17" s="9">
        <v>3</v>
      </c>
      <c r="C17" s="9" t="str">
        <f>'1'!C17</f>
        <v>811A</v>
      </c>
      <c r="D17" s="9" t="str">
        <f>'1'!D17</f>
        <v>IMCT</v>
      </c>
      <c r="E17" s="9">
        <f>'1'!E17</f>
        <v>24</v>
      </c>
      <c r="F17" s="9">
        <v>19</v>
      </c>
      <c r="G17" s="9"/>
      <c r="H17" s="10"/>
      <c r="I17" s="9">
        <f>(E17-SUM(F17:G17))-K17</f>
        <v>5</v>
      </c>
      <c r="J17" s="10"/>
      <c r="K17" s="9"/>
      <c r="L17" s="10">
        <f t="shared" si="1"/>
        <v>0</v>
      </c>
      <c r="M17" s="9">
        <v>66.45</v>
      </c>
      <c r="N17" s="15">
        <v>0.79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78</v>
      </c>
      <c r="G28" s="17">
        <f>SUM(G14:G27)</f>
        <v>0</v>
      </c>
      <c r="H28" s="18">
        <f>SUM(F28:G28)/E28</f>
        <v>0.88636363636363635</v>
      </c>
      <c r="I28" s="17">
        <f t="shared" si="0"/>
        <v>10</v>
      </c>
      <c r="J28" s="18">
        <f t="shared" ref="J28" si="2">I28/E28</f>
        <v>0.11363636363636363</v>
      </c>
      <c r="K28" s="17">
        <f>SUM(K14:K27)</f>
        <v>0</v>
      </c>
      <c r="L28" s="18">
        <f t="shared" si="1"/>
        <v>0</v>
      </c>
      <c r="M28" s="17">
        <f>AVERAGE(M14:M27)</f>
        <v>76.282499999999999</v>
      </c>
      <c r="N28" s="19">
        <f>AVERAGE(N14:N27)</f>
        <v>0.67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DR. GUILLERMO REYES MORALES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L17" sqref="L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43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Feb-Jul 2023</v>
      </c>
      <c r="M8" s="29"/>
      <c r="N8" s="29"/>
    </row>
    <row r="10" spans="1:14" x14ac:dyDescent="0.25">
      <c r="A10" s="4" t="s">
        <v>8</v>
      </c>
      <c r="B10" s="29" t="str">
        <f>'1'!B10</f>
        <v>DR. GUILLERMO REYES MORALES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MANUFACTURA AVANZADA</v>
      </c>
      <c r="B14" s="9"/>
      <c r="C14" s="9" t="str">
        <f>'1'!C14</f>
        <v>611A</v>
      </c>
      <c r="D14" s="9" t="str">
        <f>'1'!D14</f>
        <v>IMCT</v>
      </c>
      <c r="E14" s="9">
        <f>'1'!E14</f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/>
      <c r="L14" s="10">
        <v>0</v>
      </c>
      <c r="M14" s="11">
        <v>85.53</v>
      </c>
      <c r="N14" s="15">
        <v>0.18</v>
      </c>
    </row>
    <row r="15" spans="1:14" s="11" customFormat="1" x14ac:dyDescent="0.25">
      <c r="A15" s="9" t="str">
        <f>'1'!A15</f>
        <v>ROBOTICA</v>
      </c>
      <c r="B15" s="9"/>
      <c r="C15" s="9" t="str">
        <f>'1'!C15</f>
        <v>811A</v>
      </c>
      <c r="D15" s="9" t="str">
        <f>'1'!D15</f>
        <v>IMCT</v>
      </c>
      <c r="E15" s="9">
        <f>'1'!E15</f>
        <v>24</v>
      </c>
      <c r="F15" s="9">
        <v>23</v>
      </c>
      <c r="G15" s="9"/>
      <c r="H15" s="10"/>
      <c r="I15" s="9">
        <v>1</v>
      </c>
      <c r="J15" s="10"/>
      <c r="K15" s="9"/>
      <c r="L15" s="10">
        <v>0</v>
      </c>
      <c r="M15" s="9">
        <v>72.099999999999994</v>
      </c>
      <c r="N15" s="15">
        <v>0.54159999999999997</v>
      </c>
    </row>
    <row r="16" spans="1:14" s="11" customFormat="1" x14ac:dyDescent="0.25">
      <c r="A16" s="9" t="str">
        <f>'1'!A16</f>
        <v>ROBOTICA</v>
      </c>
      <c r="B16" s="9"/>
      <c r="C16" s="9" t="str">
        <f>'1'!C16</f>
        <v>811B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/>
      <c r="L16" s="10">
        <v>0</v>
      </c>
      <c r="M16" s="9">
        <v>76.66</v>
      </c>
      <c r="N16" s="15">
        <v>0.25</v>
      </c>
    </row>
    <row r="17" spans="1:14" s="11" customFormat="1" x14ac:dyDescent="0.25">
      <c r="A17" s="9" t="str">
        <f>'1'!A17</f>
        <v>CONTROL</v>
      </c>
      <c r="B17" s="9"/>
      <c r="C17" s="9" t="str">
        <f>'1'!C17</f>
        <v>811A</v>
      </c>
      <c r="D17" s="9" t="str">
        <f>'1'!D17</f>
        <v>IMCT</v>
      </c>
      <c r="E17" s="9">
        <f>'1'!E17</f>
        <v>24</v>
      </c>
      <c r="F17" s="9">
        <v>23</v>
      </c>
      <c r="G17" s="9"/>
      <c r="H17" s="10"/>
      <c r="I17" s="9">
        <f t="shared" si="0"/>
        <v>1</v>
      </c>
      <c r="J17" s="10"/>
      <c r="K17" s="9"/>
      <c r="L17" s="10">
        <v>0</v>
      </c>
      <c r="M17" s="9">
        <v>75.83</v>
      </c>
      <c r="N17" s="15">
        <v>0.54159999999999997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>
        <f>SUM(G14:G27)</f>
        <v>0</v>
      </c>
      <c r="H28" s="18">
        <f>SUM(F28:G28)/E28</f>
        <v>0.97727272727272729</v>
      </c>
      <c r="I28" s="17">
        <f t="shared" si="0"/>
        <v>2</v>
      </c>
      <c r="J28" s="18">
        <f t="shared" ref="J14:J28" si="1">I28/E28</f>
        <v>2.2727272727272728E-2</v>
      </c>
      <c r="K28" s="17">
        <f>SUM(K14:K27)</f>
        <v>0</v>
      </c>
      <c r="L28" s="18">
        <f t="shared" ref="L14:L28" si="2">K28/E28</f>
        <v>0</v>
      </c>
      <c r="M28" s="17">
        <f>AVERAGE(M15:M27)</f>
        <v>74.86333333333333</v>
      </c>
      <c r="N28" s="19">
        <f>AVERAGE(N14:N27)</f>
        <v>0.37829999999999997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DR. GUILLERMO REYES MORALES</v>
      </c>
      <c r="C37" s="23"/>
      <c r="D37" s="23"/>
      <c r="E37" s="13"/>
      <c r="F37" s="13"/>
      <c r="G37" s="41" t="s">
        <v>44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40" zoomScaleNormal="140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Feb-Jul 2023</v>
      </c>
      <c r="M8" s="29"/>
      <c r="N8" s="29"/>
    </row>
    <row r="10" spans="1:14" x14ac:dyDescent="0.25">
      <c r="A10" s="4" t="s">
        <v>8</v>
      </c>
      <c r="B10" s="29" t="str">
        <f>'1'!B10</f>
        <v>DR. GUILLERMO REYES MORALES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MANUFACTURA AVANZADA</v>
      </c>
      <c r="B14" s="9"/>
      <c r="C14" s="9" t="str">
        <f>'1'!C14</f>
        <v>611A</v>
      </c>
      <c r="D14" s="9" t="str">
        <f>'1'!D14</f>
        <v>IMCT</v>
      </c>
      <c r="E14" s="9">
        <f>'1'!E14</f>
        <v>28</v>
      </c>
      <c r="F14" s="9"/>
      <c r="G14" s="9"/>
      <c r="H14" s="10">
        <f>(F14+G14)/E14</f>
        <v>0</v>
      </c>
      <c r="I14" s="9">
        <f t="shared" ref="I14:I28" si="0">(E14-SUM(F14:G14))-K14</f>
        <v>28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ROBOTICA</v>
      </c>
      <c r="B15" s="9"/>
      <c r="C15" s="9" t="str">
        <f>'1'!C15</f>
        <v>811A</v>
      </c>
      <c r="D15" s="9" t="str">
        <f>'1'!D15</f>
        <v>IMCT</v>
      </c>
      <c r="E15" s="9">
        <f>'1'!E15</f>
        <v>24</v>
      </c>
      <c r="F15" s="9"/>
      <c r="G15" s="9"/>
      <c r="H15" s="10">
        <f t="shared" ref="H15:H17" si="3">(F15+G15)/E15</f>
        <v>0</v>
      </c>
      <c r="I15" s="9">
        <f t="shared" si="0"/>
        <v>24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ROBOTICA</v>
      </c>
      <c r="B16" s="9"/>
      <c r="C16" s="9" t="str">
        <f>'1'!C16</f>
        <v>811B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3"/>
        <v>0</v>
      </c>
      <c r="I16" s="9">
        <f t="shared" si="0"/>
        <v>12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CONTROL</v>
      </c>
      <c r="B17" s="9"/>
      <c r="C17" s="9" t="str">
        <f>'1'!C17</f>
        <v>811A</v>
      </c>
      <c r="D17" s="9" t="str">
        <f>'1'!D17</f>
        <v>IMCT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DR. GUILLERMO REYES MORALES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2023-06-28T17:33:01Z</dcterms:modified>
  <cp:category/>
  <cp:contentStatus/>
</cp:coreProperties>
</file>