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C:\Users\greye\OneDrive\Escritorio\Macatronica 2023\REPORTES FEBJUL23\Reporte Final\"/>
    </mc:Choice>
  </mc:AlternateContent>
  <xr:revisionPtr revIDLastSave="0" documentId="13_ncr:1_{57A90A61-D57E-43E6-97F2-BC0114F4D7C4}" xr6:coauthVersionLast="47" xr6:coauthVersionMax="47" xr10:uidLastSave="{00000000-0000-0000-0000-000000000000}"/>
  <bookViews>
    <workbookView xWindow="-108" yWindow="-108" windowWidth="23256" windowHeight="12576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8" i="10" l="1"/>
  <c r="H17" i="25"/>
  <c r="H16" i="25"/>
  <c r="H15" i="25"/>
  <c r="N28" i="25"/>
  <c r="M28" i="25"/>
  <c r="K28" i="25"/>
  <c r="G28" i="25"/>
  <c r="F2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17" i="24"/>
  <c r="I17" i="24" s="1"/>
  <c r="D17" i="24"/>
  <c r="C17" i="24"/>
  <c r="A17" i="24"/>
  <c r="E16" i="24"/>
  <c r="I16" i="24" s="1"/>
  <c r="D16" i="24"/>
  <c r="C16" i="24"/>
  <c r="A16" i="24"/>
  <c r="E15" i="24"/>
  <c r="D15" i="24"/>
  <c r="C15" i="24"/>
  <c r="A15" i="24"/>
  <c r="E14" i="24"/>
  <c r="I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L16" i="22" s="1"/>
  <c r="A17" i="22"/>
  <c r="C17" i="22"/>
  <c r="D17" i="22"/>
  <c r="E17" i="22"/>
  <c r="L17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F28" i="22"/>
  <c r="I16" i="22"/>
  <c r="B37" i="10"/>
  <c r="N28" i="10"/>
  <c r="F28" i="10"/>
  <c r="E28" i="10"/>
  <c r="L17" i="10"/>
  <c r="I17" i="10"/>
  <c r="L16" i="10"/>
  <c r="I16" i="10"/>
  <c r="L15" i="10"/>
  <c r="I15" i="10"/>
  <c r="L14" i="10"/>
  <c r="I14" i="10"/>
  <c r="I15" i="22" l="1"/>
  <c r="H14" i="25"/>
  <c r="I17" i="22"/>
  <c r="I14" i="22"/>
  <c r="L14" i="25"/>
  <c r="L15" i="25"/>
  <c r="L16" i="25"/>
  <c r="L17" i="25"/>
  <c r="E28" i="25"/>
  <c r="E28" i="24"/>
  <c r="L14" i="23"/>
  <c r="L15" i="23"/>
  <c r="L16" i="23"/>
  <c r="L17" i="23"/>
  <c r="E28" i="23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<sst xmlns="http://schemas.openxmlformats.org/spreadsheetml/2006/main" count="189" uniqueCount="45">
  <si>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</si>
  <si>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</si>
  <si>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</si>
  <si>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</si>
  <si>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</si>
  <si>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</si>
  <si>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</si>
  <si>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</si>
  <si>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</si>
  <si>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</si>
  <si>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</si>
  <si>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</si>
  <si>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</si>
  <si>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</si>
  <si>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</si>
  <si>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</si>
  <si>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</si>
  <si>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</si>
  <si>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</si>
  <si>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</si>
  <si>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</si>
  <si>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</si>
  <si>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</si>
  <si>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</si>
  <si>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</si>
  <si>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</si>
  <si>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</si>
  <si>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</si>
  <si>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</si>
  <si>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</si>
  <si>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</si>
  <si>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DR. GUILLERMO REYES MORALES</t>
  </si>
  <si>
    <t>IMCT</t>
  </si>
  <si>
    <t>MECATRÓNICA</t>
  </si>
  <si>
    <t>Feb-Jul 2023</t>
  </si>
  <si>
    <t>MANUFACTURA AVANZADA</t>
  </si>
  <si>
    <t>ROBOTICA</t>
  </si>
  <si>
    <t>CONTROL</t>
  </si>
  <si>
    <t>611A</t>
  </si>
  <si>
    <t>811A</t>
  </si>
  <si>
    <t>811B</t>
  </si>
  <si>
    <t>ING. YOSAFAT MORTERA ELIAS</t>
  </si>
  <si>
    <t>ING. YOSAFFAT MORTERA ELIAS</t>
  </si>
  <si>
    <t>MECATRONICA</t>
  </si>
  <si>
    <t>ING. YOSSAFAT MORTERA ELIAS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</si>
</sst>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1</xdr:col>
      <xdr:colOff>266700</xdr:colOff>
      <xdr:row>33</xdr:row>
      <xdr:rowOff>185057</xdr:rowOff>
    </xdr:from>
    <xdr:to>
      <xdr:col>3</xdr:col>
      <xdr:colOff>1259260</xdr:colOff>
      <xdr:row>33</xdr:row>
      <xdr:rowOff>721505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1721F577-2484-4E3A-8AF6-0D304D38D3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11929" y="7788728"/>
          <a:ext cx="1694688" cy="5364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7"/>
  <sheetViews>
    <sheetView topLeftCell="A18" zoomScale="110" zoomScaleNormal="110" zoomScaleSheetLayoutView="100" workbookViewId="0">
      <selection activeCell="G37" sqref="G37:J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33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4" t="s">
        <v>4</v>
      </c>
      <c r="C8" s="34"/>
      <c r="D8" s="14" t="s">
        <v>5</v>
      </c>
      <c r="E8" s="5">
        <v>4</v>
      </c>
      <c r="G8" s="4" t="s">
        <v>6</v>
      </c>
      <c r="H8" s="5">
        <v>3</v>
      </c>
      <c r="I8" s="33" t="s">
        <v>7</v>
      </c>
      <c r="J8" s="33"/>
      <c r="K8" s="33"/>
      <c r="L8" s="34" t="s">
        <v>34</v>
      </c>
      <c r="M8" s="34"/>
      <c r="N8" s="34"/>
    </row>
    <row r="10" spans="1:14" x14ac:dyDescent="0.25">
      <c r="A10" s="4" t="s">
        <v>8</v>
      </c>
      <c r="B10" s="34" t="s">
        <v>31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8" t="s">
        <v>35</v>
      </c>
      <c r="B14" s="9" t="s">
        <v>21</v>
      </c>
      <c r="C14" s="9" t="s">
        <v>38</v>
      </c>
      <c r="D14" s="9" t="s">
        <v>32</v>
      </c>
      <c r="E14" s="9"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86</v>
      </c>
      <c r="N14" s="15">
        <v>0.36</v>
      </c>
    </row>
    <row r="15" spans="1:14" s="11" customFormat="1" x14ac:dyDescent="0.25">
      <c r="A15" s="8" t="s">
        <v>36</v>
      </c>
      <c r="B15" s="9" t="s">
        <v>21</v>
      </c>
      <c r="C15" s="9" t="s">
        <v>39</v>
      </c>
      <c r="D15" s="9" t="s">
        <v>32</v>
      </c>
      <c r="E15" s="9">
        <v>24</v>
      </c>
      <c r="F15" s="9">
        <v>23</v>
      </c>
      <c r="G15" s="9"/>
      <c r="H15" s="10"/>
      <c r="I15" s="9">
        <f t="shared" si="0"/>
        <v>1</v>
      </c>
      <c r="J15" s="10"/>
      <c r="K15" s="9">
        <v>0</v>
      </c>
      <c r="L15" s="10">
        <f t="shared" si="1"/>
        <v>0</v>
      </c>
      <c r="M15" s="9">
        <v>79</v>
      </c>
      <c r="N15" s="15">
        <v>0.96</v>
      </c>
    </row>
    <row r="16" spans="1:14" s="11" customFormat="1" x14ac:dyDescent="0.25">
      <c r="A16" s="8" t="s">
        <v>36</v>
      </c>
      <c r="B16" s="9" t="s">
        <v>21</v>
      </c>
      <c r="C16" s="9" t="s">
        <v>40</v>
      </c>
      <c r="D16" s="9" t="s">
        <v>32</v>
      </c>
      <c r="E16" s="9">
        <v>12</v>
      </c>
      <c r="F16" s="9">
        <v>12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88</v>
      </c>
      <c r="N16" s="15">
        <v>0.57999999999999996</v>
      </c>
    </row>
    <row r="17" spans="1:14" s="11" customFormat="1" x14ac:dyDescent="0.25">
      <c r="A17" s="8" t="s">
        <v>37</v>
      </c>
      <c r="B17" s="9" t="s">
        <v>21</v>
      </c>
      <c r="C17" s="9" t="s">
        <v>39</v>
      </c>
      <c r="D17" s="9" t="s">
        <v>32</v>
      </c>
      <c r="E17" s="9">
        <v>24</v>
      </c>
      <c r="F17" s="9">
        <v>23</v>
      </c>
      <c r="G17" s="9"/>
      <c r="H17" s="10"/>
      <c r="I17" s="9">
        <f t="shared" si="0"/>
        <v>1</v>
      </c>
      <c r="J17" s="10"/>
      <c r="K17" s="9">
        <v>0</v>
      </c>
      <c r="L17" s="10">
        <f t="shared" si="1"/>
        <v>0</v>
      </c>
      <c r="M17" s="9">
        <v>79</v>
      </c>
      <c r="N17" s="15">
        <v>0.92</v>
      </c>
    </row>
    <row r="18" spans="1:14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v>0</v>
      </c>
      <c r="L28" s="18">
        <f t="shared" si="1"/>
        <v>0</v>
      </c>
      <c r="M28" s="17">
        <f>AVERAGE(M14:M27)</f>
        <v>83</v>
      </c>
      <c r="N28" s="19">
        <f>AVERAGE(N14:N27)</f>
        <v>0.70499999999999996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17" zoomScale="85" zoomScaleNormal="85" zoomScaleSheetLayoutView="100" workbookViewId="0">
      <selection activeCell="B10" sqref="B10:L1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2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>
        <v>2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86.25</v>
      </c>
      <c r="N14" s="15">
        <v>0.56999999999999995</v>
      </c>
    </row>
    <row r="15" spans="1:14" s="11" customFormat="1" x14ac:dyDescent="0.25">
      <c r="A15" s="9" t="str">
        <f>'1'!A15</f>
        <v>ROBOTICA</v>
      </c>
      <c r="B15" s="9">
        <v>2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f t="shared" si="0"/>
        <v>1</v>
      </c>
      <c r="J15" s="10"/>
      <c r="K15" s="9"/>
      <c r="L15" s="10">
        <f t="shared" si="1"/>
        <v>0</v>
      </c>
      <c r="M15" s="9">
        <v>78.75</v>
      </c>
      <c r="N15" s="15">
        <v>0.67</v>
      </c>
    </row>
    <row r="16" spans="1:14" s="11" customFormat="1" x14ac:dyDescent="0.25">
      <c r="A16" s="9" t="str">
        <f>'1'!A16</f>
        <v>ROBOTICA</v>
      </c>
      <c r="B16" s="9">
        <v>2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83.75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2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f t="shared" si="1"/>
        <v>0</v>
      </c>
      <c r="M17" s="21">
        <v>76</v>
      </c>
      <c r="N17" s="15">
        <v>0.46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/>
      <c r="H28" s="18"/>
      <c r="I28" s="17">
        <f t="shared" si="0"/>
        <v>2</v>
      </c>
      <c r="J28" s="18"/>
      <c r="K28" s="17">
        <f>SUM(K14:K27)</f>
        <v>0</v>
      </c>
      <c r="L28" s="18">
        <f t="shared" si="1"/>
        <v>0</v>
      </c>
      <c r="M28" s="17">
        <f>AVERAGE(M14:M27)</f>
        <v>81.1875</v>
      </c>
      <c r="N28" s="19">
        <f>AVERAGE(N14:N27)</f>
        <v>0.59250000000000003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9" zoomScale="85" zoomScaleNormal="85" zoomScaleSheetLayoutView="100" workbookViewId="0">
      <selection activeCell="G34" sqref="G34:J3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3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>
        <v>3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f t="shared" ref="L14:L28" si="1">K14/E14</f>
        <v>0</v>
      </c>
      <c r="M14" s="9">
        <v>87.5</v>
      </c>
      <c r="N14" s="15">
        <v>0.43</v>
      </c>
    </row>
    <row r="15" spans="1:14" s="11" customFormat="1" x14ac:dyDescent="0.25">
      <c r="A15" s="9" t="str">
        <f>'1'!A15</f>
        <v>ROBOTICA</v>
      </c>
      <c r="B15" s="9">
        <v>3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19</v>
      </c>
      <c r="G15" s="9"/>
      <c r="H15" s="10"/>
      <c r="I15" s="9">
        <f t="shared" si="0"/>
        <v>5</v>
      </c>
      <c r="J15" s="10"/>
      <c r="K15" s="9"/>
      <c r="L15" s="10">
        <f t="shared" si="1"/>
        <v>0</v>
      </c>
      <c r="M15" s="9">
        <v>66.599999999999994</v>
      </c>
      <c r="N15" s="15">
        <v>0.79</v>
      </c>
    </row>
    <row r="16" spans="1:14" s="11" customFormat="1" x14ac:dyDescent="0.25">
      <c r="A16" s="9" t="str">
        <f>'1'!A16</f>
        <v>ROBOTICA</v>
      </c>
      <c r="B16" s="9">
        <v>3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21">
        <v>12</v>
      </c>
      <c r="G16" s="9"/>
      <c r="H16" s="10"/>
      <c r="I16" s="9">
        <f t="shared" si="0"/>
        <v>0</v>
      </c>
      <c r="J16" s="10"/>
      <c r="K16" s="9"/>
      <c r="L16" s="10">
        <f t="shared" si="1"/>
        <v>0</v>
      </c>
      <c r="M16" s="9">
        <v>84.58</v>
      </c>
      <c r="N16" s="15">
        <v>0.67</v>
      </c>
    </row>
    <row r="17" spans="1:14" s="11" customFormat="1" x14ac:dyDescent="0.25">
      <c r="A17" s="9" t="str">
        <f>'1'!A17</f>
        <v>CONTROL</v>
      </c>
      <c r="B17" s="9">
        <v>3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19</v>
      </c>
      <c r="G17" s="9"/>
      <c r="H17" s="10"/>
      <c r="I17" s="9">
        <f>(E17-SUM(F17:G17))-K17</f>
        <v>5</v>
      </c>
      <c r="J17" s="10"/>
      <c r="K17" s="9"/>
      <c r="L17" s="10">
        <f t="shared" si="1"/>
        <v>0</v>
      </c>
      <c r="M17" s="9">
        <v>66.45</v>
      </c>
      <c r="N17" s="15">
        <v>0.79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78</v>
      </c>
      <c r="G28" s="17">
        <f>SUM(G14:G27)</f>
        <v>0</v>
      </c>
      <c r="H28" s="18">
        <f>SUM(F28:G28)/E28</f>
        <v>0.88636363636363635</v>
      </c>
      <c r="I28" s="17">
        <f t="shared" si="0"/>
        <v>10</v>
      </c>
      <c r="J28" s="18">
        <f t="shared" ref="J28" si="2">I28/E28</f>
        <v>0.11363636363636363</v>
      </c>
      <c r="K28" s="17">
        <f>SUM(K14:K27)</f>
        <v>0</v>
      </c>
      <c r="L28" s="18">
        <f t="shared" si="1"/>
        <v>0</v>
      </c>
      <c r="M28" s="17">
        <f>AVERAGE(M14:M27)</f>
        <v>76.282499999999999</v>
      </c>
      <c r="N28" s="19">
        <f>AVERAGE(N14:N27)</f>
        <v>0.67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42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21" zoomScale="85" zoomScaleNormal="85" zoomScaleSheetLayoutView="100" workbookViewId="0"/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>
        <v>4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/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/>
      <c r="H14" s="10"/>
      <c r="I14" s="9">
        <f t="shared" ref="I14:I28" si="0">(E14-SUM(F14:G14))-K14</f>
        <v>0</v>
      </c>
      <c r="J14" s="10"/>
      <c r="K14" s="9"/>
      <c r="L14" s="10">
        <v>0</v>
      </c>
      <c r="M14" s="11">
        <v>85.53</v>
      </c>
      <c r="N14" s="15">
        <v>0.18</v>
      </c>
    </row>
    <row r="15" spans="1:14" s="11" customFormat="1" x14ac:dyDescent="0.25">
      <c r="A15" s="9" t="str">
        <f>'1'!A15</f>
        <v>ROBOTICA</v>
      </c>
      <c r="B15" s="9"/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23</v>
      </c>
      <c r="G15" s="9"/>
      <c r="H15" s="10"/>
      <c r="I15" s="9">
        <v>1</v>
      </c>
      <c r="J15" s="10"/>
      <c r="K15" s="9"/>
      <c r="L15" s="10">
        <v>0</v>
      </c>
      <c r="M15" s="9">
        <v>72.099999999999994</v>
      </c>
      <c r="N15" s="15">
        <v>0.54159999999999997</v>
      </c>
    </row>
    <row r="16" spans="1:14" s="11" customFormat="1" x14ac:dyDescent="0.25">
      <c r="A16" s="9" t="str">
        <f>'1'!A16</f>
        <v>ROBOTICA</v>
      </c>
      <c r="B16" s="9"/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/>
      <c r="H16" s="10"/>
      <c r="I16" s="9">
        <f t="shared" si="0"/>
        <v>0</v>
      </c>
      <c r="J16" s="10"/>
      <c r="K16" s="9"/>
      <c r="L16" s="10">
        <v>0</v>
      </c>
      <c r="M16" s="9">
        <v>76.66</v>
      </c>
      <c r="N16" s="15">
        <v>0.25</v>
      </c>
    </row>
    <row r="17" spans="1:14" s="11" customFormat="1" x14ac:dyDescent="0.25">
      <c r="A17" s="9" t="str">
        <f>'1'!A17</f>
        <v>CONTROL</v>
      </c>
      <c r="B17" s="9"/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23</v>
      </c>
      <c r="G17" s="9"/>
      <c r="H17" s="10"/>
      <c r="I17" s="9">
        <f t="shared" si="0"/>
        <v>1</v>
      </c>
      <c r="J17" s="10"/>
      <c r="K17" s="9"/>
      <c r="L17" s="10">
        <v>0</v>
      </c>
      <c r="M17" s="9">
        <v>75.83</v>
      </c>
      <c r="N17" s="15">
        <v>0.54159999999999997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86</v>
      </c>
      <c r="G28" s="17">
        <f>SUM(G14:G27)</f>
        <v>0</v>
      </c>
      <c r="H28" s="18">
        <f>SUM(F28:G28)/E28</f>
        <v>0.97727272727272729</v>
      </c>
      <c r="I28" s="17">
        <f t="shared" si="0"/>
        <v>2</v>
      </c>
      <c r="J28" s="18">
        <f t="shared" ref="J28" si="1">I28/E28</f>
        <v>2.2727272727272728E-2</v>
      </c>
      <c r="K28" s="17">
        <f>SUM(K14:K27)</f>
        <v>0</v>
      </c>
      <c r="L28" s="18">
        <f t="shared" ref="L28" si="2">K28/E28</f>
        <v>0</v>
      </c>
      <c r="M28" s="17">
        <f>AVERAGE(M15:M27)</f>
        <v>74.86333333333333</v>
      </c>
      <c r="N28" s="19">
        <f>AVERAGE(N14:N27)</f>
        <v>0.37829999999999997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1" t="s">
        <v>44</v>
      </c>
      <c r="H37" s="41"/>
      <c r="I37" s="41"/>
      <c r="J37" s="41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zoomScale="140" zoomScaleNormal="140" zoomScaleSheetLayoutView="100" workbookViewId="0">
      <selection activeCell="E32" sqref="E32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5" t="s">
        <v>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2" t="s">
        <v>30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2" t="s">
        <v>1</v>
      </c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25">
      <c r="A6" s="23" t="s">
        <v>2</v>
      </c>
      <c r="B6" s="23"/>
      <c r="C6" s="23"/>
      <c r="D6" s="23"/>
      <c r="E6" s="24" t="s">
        <v>43</v>
      </c>
      <c r="F6" s="24"/>
      <c r="G6" s="24"/>
      <c r="H6" s="24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4" t="s">
        <v>29</v>
      </c>
      <c r="C8" s="34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3" t="s">
        <v>7</v>
      </c>
      <c r="J8" s="33"/>
      <c r="K8" s="33"/>
      <c r="L8" s="34" t="str">
        <f>'1'!L8</f>
        <v>Feb-Jul 2023</v>
      </c>
      <c r="M8" s="34"/>
      <c r="N8" s="34"/>
    </row>
    <row r="10" spans="1:14" x14ac:dyDescent="0.25">
      <c r="A10" s="4" t="s">
        <v>8</v>
      </c>
      <c r="B10" s="34" t="str">
        <f>'1'!B10</f>
        <v>DR. GUILLERMO REYES MORALES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1" t="s">
        <v>10</v>
      </c>
      <c r="C12" s="31" t="s">
        <v>11</v>
      </c>
      <c r="D12" s="26" t="s">
        <v>12</v>
      </c>
      <c r="E12" s="26" t="s">
        <v>13</v>
      </c>
      <c r="F12" s="26" t="s">
        <v>14</v>
      </c>
      <c r="G12" s="26"/>
      <c r="H12" s="26" t="s">
        <v>15</v>
      </c>
      <c r="I12" s="26" t="s">
        <v>16</v>
      </c>
      <c r="J12" s="26" t="s">
        <v>17</v>
      </c>
      <c r="K12" s="26" t="s">
        <v>18</v>
      </c>
      <c r="L12" s="26" t="s">
        <v>19</v>
      </c>
      <c r="M12" s="26" t="s">
        <v>20</v>
      </c>
      <c r="N12" s="28" t="s">
        <v>21</v>
      </c>
    </row>
    <row r="13" spans="1:14" x14ac:dyDescent="0.25">
      <c r="A13" s="36"/>
      <c r="B13" s="32"/>
      <c r="C13" s="32"/>
      <c r="D13" s="27"/>
      <c r="E13" s="27"/>
      <c r="F13" s="7" t="s">
        <v>22</v>
      </c>
      <c r="G13" s="7" t="s">
        <v>23</v>
      </c>
      <c r="H13" s="27"/>
      <c r="I13" s="27"/>
      <c r="J13" s="27"/>
      <c r="K13" s="27"/>
      <c r="L13" s="27"/>
      <c r="M13" s="27"/>
      <c r="N13" s="29"/>
    </row>
    <row r="14" spans="1:14" s="11" customFormat="1" x14ac:dyDescent="0.25">
      <c r="A14" s="9" t="str">
        <f>'1'!A14</f>
        <v>MANUFACTURA AVANZADA</v>
      </c>
      <c r="B14" s="9" t="s">
        <v>18</v>
      </c>
      <c r="C14" s="9" t="str">
        <f>'1'!C14</f>
        <v>611A</v>
      </c>
      <c r="D14" s="9" t="str">
        <f>'1'!D14</f>
        <v>IMCT</v>
      </c>
      <c r="E14" s="9">
        <f>'1'!E14</f>
        <v>28</v>
      </c>
      <c r="F14" s="9">
        <v>28</v>
      </c>
      <c r="G14" s="9">
        <v>0</v>
      </c>
      <c r="H14" s="10">
        <f>(F14+G14)/E14</f>
        <v>1</v>
      </c>
      <c r="I14" s="9">
        <f t="shared" ref="I14:I28" si="0">(E14-SUM(F14:G14))-K14</f>
        <v>0</v>
      </c>
      <c r="J14" s="10">
        <f t="shared" ref="J14:J28" si="1">I14/E14</f>
        <v>0</v>
      </c>
      <c r="K14" s="9">
        <v>0</v>
      </c>
      <c r="L14" s="10">
        <f t="shared" ref="L14:L28" si="2">K14/E14</f>
        <v>0</v>
      </c>
      <c r="M14" s="9">
        <v>86</v>
      </c>
      <c r="N14" s="15">
        <v>0.46</v>
      </c>
    </row>
    <row r="15" spans="1:14" s="11" customFormat="1" x14ac:dyDescent="0.25">
      <c r="A15" s="9" t="str">
        <f>'1'!A15</f>
        <v>ROBOTICA</v>
      </c>
      <c r="B15" s="9" t="s">
        <v>18</v>
      </c>
      <c r="C15" s="9" t="str">
        <f>'1'!C15</f>
        <v>811A</v>
      </c>
      <c r="D15" s="9" t="str">
        <f>'1'!D15</f>
        <v>IMCT</v>
      </c>
      <c r="E15" s="9">
        <f>'1'!E15</f>
        <v>24</v>
      </c>
      <c r="F15" s="9">
        <v>19</v>
      </c>
      <c r="G15" s="9">
        <v>5</v>
      </c>
      <c r="H15" s="10">
        <f t="shared" ref="H15:H17" si="3">(F15+G15)/E15</f>
        <v>1</v>
      </c>
      <c r="I15" s="9">
        <f t="shared" si="0"/>
        <v>0</v>
      </c>
      <c r="J15" s="10">
        <f t="shared" si="1"/>
        <v>0</v>
      </c>
      <c r="K15" s="9">
        <v>0</v>
      </c>
      <c r="L15" s="10">
        <f t="shared" si="2"/>
        <v>0</v>
      </c>
      <c r="M15" s="9">
        <v>80</v>
      </c>
      <c r="N15" s="15">
        <v>0.57999999999999996</v>
      </c>
    </row>
    <row r="16" spans="1:14" s="11" customFormat="1" x14ac:dyDescent="0.25">
      <c r="A16" s="9" t="str">
        <f>'1'!A16</f>
        <v>ROBOTICA</v>
      </c>
      <c r="B16" s="9" t="s">
        <v>18</v>
      </c>
      <c r="C16" s="9" t="str">
        <f>'1'!C16</f>
        <v>811B</v>
      </c>
      <c r="D16" s="9" t="str">
        <f>'1'!D16</f>
        <v>IMCT</v>
      </c>
      <c r="E16" s="9">
        <f>'1'!E16</f>
        <v>12</v>
      </c>
      <c r="F16" s="9">
        <v>12</v>
      </c>
      <c r="G16" s="9">
        <v>0</v>
      </c>
      <c r="H16" s="10">
        <f t="shared" si="3"/>
        <v>1</v>
      </c>
      <c r="I16" s="9">
        <f t="shared" si="0"/>
        <v>0</v>
      </c>
      <c r="J16" s="10">
        <f t="shared" si="1"/>
        <v>0</v>
      </c>
      <c r="K16" s="9">
        <v>0</v>
      </c>
      <c r="L16" s="10">
        <f t="shared" si="2"/>
        <v>0</v>
      </c>
      <c r="M16" s="9">
        <v>83</v>
      </c>
      <c r="N16" s="15">
        <v>0.5</v>
      </c>
    </row>
    <row r="17" spans="1:14" s="11" customFormat="1" x14ac:dyDescent="0.25">
      <c r="A17" s="9" t="str">
        <f>'1'!A17</f>
        <v>CONTROL</v>
      </c>
      <c r="B17" s="9" t="s">
        <v>18</v>
      </c>
      <c r="C17" s="9" t="str">
        <f>'1'!C17</f>
        <v>811A</v>
      </c>
      <c r="D17" s="9" t="str">
        <f>'1'!D17</f>
        <v>IMCT</v>
      </c>
      <c r="E17" s="9">
        <f>'1'!E17</f>
        <v>24</v>
      </c>
      <c r="F17" s="9">
        <v>19</v>
      </c>
      <c r="G17" s="9">
        <v>5</v>
      </c>
      <c r="H17" s="10">
        <f t="shared" si="3"/>
        <v>1</v>
      </c>
      <c r="I17" s="9">
        <f t="shared" si="0"/>
        <v>0</v>
      </c>
      <c r="J17" s="10">
        <f t="shared" si="1"/>
        <v>0</v>
      </c>
      <c r="K17" s="9">
        <v>0</v>
      </c>
      <c r="L17" s="10">
        <f t="shared" si="2"/>
        <v>0</v>
      </c>
      <c r="M17" s="9">
        <v>80</v>
      </c>
      <c r="N17" s="15">
        <v>0.57999999999999996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88</v>
      </c>
      <c r="F28" s="17">
        <f>SUM(F14:F27)</f>
        <v>78</v>
      </c>
      <c r="G28" s="17">
        <f>SUM(G14:G27)</f>
        <v>10</v>
      </c>
      <c r="H28" s="18">
        <f>SUM(F28:G28)/E28</f>
        <v>1</v>
      </c>
      <c r="I28" s="17">
        <f t="shared" si="0"/>
        <v>0</v>
      </c>
      <c r="J28" s="18">
        <f t="shared" si="1"/>
        <v>0</v>
      </c>
      <c r="K28" s="17">
        <f>SUM(K14:K27)</f>
        <v>0</v>
      </c>
      <c r="L28" s="18">
        <f t="shared" si="2"/>
        <v>0</v>
      </c>
      <c r="M28" s="17">
        <f>AVERAGE(M14:M27)</f>
        <v>82.25</v>
      </c>
      <c r="N28" s="19">
        <f>AVERAGE(N14:N27)</f>
        <v>0.53</v>
      </c>
    </row>
    <row r="30" spans="1:14" ht="120" customHeight="1" x14ac:dyDescent="0.25">
      <c r="A30" s="30" t="s">
        <v>26</v>
      </c>
      <c r="B30" s="30"/>
      <c r="C30" s="30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</row>
    <row r="32" spans="1:14" x14ac:dyDescent="0.25">
      <c r="A32" s="12"/>
    </row>
    <row r="33" spans="1:10" x14ac:dyDescent="0.25">
      <c r="B33" s="37" t="s">
        <v>27</v>
      </c>
      <c r="C33" s="37"/>
      <c r="D33" s="37"/>
      <c r="G33" s="22" t="s">
        <v>28</v>
      </c>
      <c r="H33" s="22"/>
      <c r="I33" s="22"/>
      <c r="J33" s="22"/>
    </row>
    <row r="34" spans="1:10" ht="62.25" customHeight="1" x14ac:dyDescent="0.25">
      <c r="B34" s="38"/>
      <c r="C34" s="38"/>
      <c r="D34" s="38"/>
      <c r="G34" s="34"/>
      <c r="H34" s="34"/>
      <c r="I34" s="34"/>
      <c r="J34" s="34"/>
    </row>
    <row r="35" spans="1:10" hidden="1" x14ac:dyDescent="0.25">
      <c r="A35" s="39" t="e">
        <v>#REF!</v>
      </c>
      <c r="B35" s="39"/>
      <c r="C35" s="6"/>
      <c r="E35" s="39"/>
      <c r="F35" s="39"/>
      <c r="G35" s="39"/>
      <c r="H35" s="39"/>
    </row>
    <row r="36" spans="1:10" hidden="1" x14ac:dyDescent="0.25"/>
    <row r="37" spans="1:10" ht="45" customHeight="1" x14ac:dyDescent="0.25">
      <c r="B37" s="40" t="str">
        <f>B10</f>
        <v>DR. GUILLERMO REYES MORALES</v>
      </c>
      <c r="C37" s="40"/>
      <c r="D37" s="40"/>
      <c r="E37" s="13"/>
      <c r="F37" s="13"/>
      <c r="G37" s="40" t="s">
        <v>41</v>
      </c>
      <c r="H37" s="40"/>
      <c r="I37" s="40"/>
      <c r="J37" s="40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guillermo reyes morales</cp:lastModifiedBy>
  <cp:revision/>
  <dcterms:created xsi:type="dcterms:W3CDTF">2021-11-22T14:45:25Z</dcterms:created>
  <dcterms:modified xsi:type="dcterms:W3CDTF">2023-06-29T15:17:00Z</dcterms:modified>
  <cp:category/>
  <cp:contentStatus/>
</cp:coreProperties>
</file>