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ELVIRA GB\Documents\1 FEBRERO-JULIO 2023\ESCOLARIZADO\REPORTES MCPA\3 REPORTE 3 29 MAYO\"/>
    </mc:Choice>
  </mc:AlternateContent>
  <xr:revisionPtr revIDLastSave="0" documentId="13_ncr:1_{5E41BC56-A2FA-4405-BAD4-01F08981D044}" xr6:coauthVersionLast="47" xr6:coauthVersionMax="47" xr10:uidLastSave="{00000000-0000-0000-0000-000000000000}"/>
  <bookViews>
    <workbookView xWindow="1900" yWindow="1190" windowWidth="17300" windowHeight="8890" activeTab="2" xr2:uid="{00000000-000D-0000-FFFF-FFFF00000000}"/>
  </bookViews>
  <sheets>
    <sheet name="1" sheetId="10" r:id="rId1"/>
    <sheet name="2" sheetId="22" r:id="rId2"/>
    <sheet name="3" sheetId="26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'2'!$A$1:$N$36</definedName>
    <definedName name="_xlnm.Print_Area" localSheetId="2">'3'!$A$1:$N$36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6" l="1"/>
  <c r="L15" i="26"/>
  <c r="D15" i="26"/>
  <c r="C15" i="26"/>
  <c r="D20" i="24"/>
  <c r="C20" i="24"/>
  <c r="A20" i="24"/>
  <c r="D19" i="24"/>
  <c r="C19" i="24"/>
  <c r="A19" i="24"/>
  <c r="D18" i="24"/>
  <c r="C18" i="24"/>
  <c r="A18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N27" i="26"/>
  <c r="M27" i="26"/>
  <c r="K27" i="26"/>
  <c r="F27" i="26"/>
  <c r="E20" i="26"/>
  <c r="L20" i="26" s="1"/>
  <c r="D20" i="26"/>
  <c r="C20" i="26"/>
  <c r="A20" i="26"/>
  <c r="L19" i="26"/>
  <c r="I19" i="26"/>
  <c r="D19" i="26"/>
  <c r="C19" i="26"/>
  <c r="A19" i="26"/>
  <c r="E18" i="26"/>
  <c r="I18" i="26" s="1"/>
  <c r="D18" i="26"/>
  <c r="C18" i="26"/>
  <c r="A18" i="26"/>
  <c r="E17" i="26"/>
  <c r="L17" i="26" s="1"/>
  <c r="D17" i="26"/>
  <c r="C17" i="26"/>
  <c r="A17" i="26"/>
  <c r="E16" i="26"/>
  <c r="L16" i="26" s="1"/>
  <c r="D16" i="26"/>
  <c r="C16" i="26"/>
  <c r="A16" i="26"/>
  <c r="E14" i="26"/>
  <c r="I14" i="26" s="1"/>
  <c r="D14" i="26"/>
  <c r="C14" i="26"/>
  <c r="A14" i="26"/>
  <c r="B10" i="26"/>
  <c r="B36" i="26" s="1"/>
  <c r="L8" i="26"/>
  <c r="H8" i="26"/>
  <c r="E8" i="26"/>
  <c r="E27" i="26" l="1"/>
  <c r="I27" i="26" s="1"/>
  <c r="I16" i="26"/>
  <c r="L14" i="26"/>
  <c r="L18" i="26"/>
  <c r="I17" i="26"/>
  <c r="I20" i="26"/>
  <c r="L27" i="26" l="1"/>
  <c r="I15" i="22" l="1"/>
  <c r="D15" i="22"/>
  <c r="C15" i="22"/>
  <c r="A15" i="22"/>
  <c r="M27" i="22"/>
  <c r="L15" i="22" l="1"/>
  <c r="D16" i="22"/>
  <c r="C16" i="22"/>
  <c r="C17" i="22"/>
  <c r="C18" i="22"/>
  <c r="C19" i="22"/>
  <c r="C14" i="22"/>
  <c r="A16" i="22"/>
  <c r="N27" i="22"/>
  <c r="C19" i="25"/>
  <c r="C18" i="25"/>
  <c r="C17" i="25"/>
  <c r="C16" i="25"/>
  <c r="C15" i="25"/>
  <c r="E25" i="25"/>
  <c r="L25" i="25" s="1"/>
  <c r="D25" i="25"/>
  <c r="C25" i="25"/>
  <c r="L24" i="25"/>
  <c r="E24" i="25"/>
  <c r="I24" i="25" s="1"/>
  <c r="J24" i="25" s="1"/>
  <c r="D24" i="25"/>
  <c r="C24" i="25"/>
  <c r="L23" i="25"/>
  <c r="E23" i="25"/>
  <c r="I23" i="25" s="1"/>
  <c r="J23" i="25" s="1"/>
  <c r="D23" i="25"/>
  <c r="C23" i="25"/>
  <c r="L22" i="25"/>
  <c r="I22" i="25"/>
  <c r="J22" i="25" s="1"/>
  <c r="E22" i="25"/>
  <c r="H22" i="25" s="1"/>
  <c r="D22" i="25"/>
  <c r="C22" i="25"/>
  <c r="L21" i="25"/>
  <c r="J21" i="25"/>
  <c r="I21" i="25"/>
  <c r="H21" i="25"/>
  <c r="E21" i="25"/>
  <c r="D21" i="25"/>
  <c r="C21" i="25"/>
  <c r="E20" i="25"/>
  <c r="I20" i="25" s="1"/>
  <c r="J20" i="25" s="1"/>
  <c r="D20" i="25"/>
  <c r="C20" i="25"/>
  <c r="H19" i="25"/>
  <c r="E19" i="25"/>
  <c r="I19" i="25" s="1"/>
  <c r="J19" i="25" s="1"/>
  <c r="D19" i="25"/>
  <c r="E18" i="25"/>
  <c r="I18" i="25" s="1"/>
  <c r="J18" i="25" s="1"/>
  <c r="D18" i="25"/>
  <c r="E17" i="25"/>
  <c r="L17" i="25" s="1"/>
  <c r="D17" i="25"/>
  <c r="L16" i="25"/>
  <c r="E16" i="25"/>
  <c r="I16" i="25" s="1"/>
  <c r="J16" i="25" s="1"/>
  <c r="D16" i="25"/>
  <c r="L15" i="25"/>
  <c r="E15" i="25"/>
  <c r="I15" i="25" s="1"/>
  <c r="J15" i="25" s="1"/>
  <c r="D15" i="25"/>
  <c r="L14" i="25"/>
  <c r="I14" i="25"/>
  <c r="J14" i="25" s="1"/>
  <c r="H14" i="25"/>
  <c r="D14" i="25"/>
  <c r="C14" i="25"/>
  <c r="H20" i="25" l="1"/>
  <c r="H18" i="25"/>
  <c r="H17" i="25"/>
  <c r="L20" i="25"/>
  <c r="H25" i="25"/>
  <c r="H16" i="25"/>
  <c r="L19" i="25"/>
  <c r="H24" i="25"/>
  <c r="I25" i="25"/>
  <c r="J25" i="25" s="1"/>
  <c r="H15" i="25"/>
  <c r="L18" i="25"/>
  <c r="H23" i="25"/>
  <c r="I17" i="25"/>
  <c r="J17" i="25" s="1"/>
  <c r="K28" i="10" l="1"/>
  <c r="L19" i="10"/>
  <c r="I19" i="10"/>
  <c r="L18" i="10"/>
  <c r="I18" i="10"/>
  <c r="L17" i="10"/>
  <c r="I17" i="10"/>
  <c r="L16" i="10"/>
  <c r="I16" i="10"/>
  <c r="L15" i="10"/>
  <c r="I15" i="10"/>
  <c r="L14" i="10"/>
  <c r="I14" i="10"/>
  <c r="N28" i="25" l="1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E19" i="24"/>
  <c r="I19" i="24" s="1"/>
  <c r="J19" i="24" s="1"/>
  <c r="E18" i="24"/>
  <c r="I18" i="24" s="1"/>
  <c r="J18" i="24" s="1"/>
  <c r="E17" i="24"/>
  <c r="I17" i="24" s="1"/>
  <c r="J17" i="24" s="1"/>
  <c r="E16" i="24"/>
  <c r="I16" i="24" s="1"/>
  <c r="J16" i="24" s="1"/>
  <c r="E15" i="24"/>
  <c r="I15" i="24" s="1"/>
  <c r="J15" i="24" s="1"/>
  <c r="E14" i="24"/>
  <c r="I14" i="24" s="1"/>
  <c r="J14" i="24" s="1"/>
  <c r="B10" i="24"/>
  <c r="B37" i="24" s="1"/>
  <c r="L8" i="24"/>
  <c r="H8" i="24"/>
  <c r="E8" i="24"/>
  <c r="L16" i="22"/>
  <c r="A17" i="22"/>
  <c r="D17" i="22"/>
  <c r="L17" i="22"/>
  <c r="A18" i="22"/>
  <c r="D18" i="22"/>
  <c r="L18" i="22"/>
  <c r="A19" i="22"/>
  <c r="D19" i="22"/>
  <c r="L19" i="22"/>
  <c r="D14" i="22"/>
  <c r="A14" i="22"/>
  <c r="B10" i="22"/>
  <c r="B36" i="22" s="1"/>
  <c r="L8" i="22"/>
  <c r="H8" i="22"/>
  <c r="E8" i="22"/>
  <c r="K27" i="22"/>
  <c r="F27" i="22"/>
  <c r="B37" i="10"/>
  <c r="N28" i="10"/>
  <c r="M28" i="10"/>
  <c r="F28" i="10"/>
  <c r="E28" i="10"/>
  <c r="L28" i="10" s="1"/>
  <c r="I28" i="10" l="1"/>
  <c r="I19" i="22"/>
  <c r="I17" i="22"/>
  <c r="I14" i="22"/>
  <c r="I16" i="22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I18" i="22"/>
  <c r="L14" i="22"/>
  <c r="E27" i="22"/>
  <c r="I28" i="25" l="1"/>
  <c r="J28" i="25" s="1"/>
  <c r="L28" i="25"/>
  <c r="H28" i="25"/>
  <c r="I28" i="24"/>
  <c r="J28" i="24" s="1"/>
  <c r="L28" i="24"/>
  <c r="H28" i="24"/>
  <c r="I27" i="22"/>
  <c r="L2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629D4803-7854-4203-B5D9-3EFAACDA2A3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C05B77B0-66A8-48A1-82A2-A0E0BB5B7AB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CE4224DA-0C3E-4069-A895-0DDB74DD999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<sst xmlns="http://schemas.openxmlformats.org/spreadsheetml/2006/main" count="225" uniqueCount="56">
  <si>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</si>
  <si>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</si>
  <si>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</si>
  <si>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</si>
  <si>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</si>
  <si>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</si>
  <si>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</si>
  <si>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</si>
  <si>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</si>
  <si>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</si>
  <si>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</si>
  <si>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</si>
  <si>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</si>
  <si>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</si>
  <si>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</si>
  <si>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</si>
  <si>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</si>
  <si>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</si>
  <si>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</si>
  <si>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</si>
  <si>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</si>
  <si>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</si>
  <si>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</si>
  <si>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</si>
  <si>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</si>
  <si>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</si>
  <si>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</si>
  <si>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</si>
  <si>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</si>
  <si>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</si>
  <si>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</si>
  <si>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RELACIONES INDUSTRIALES </t>
  </si>
  <si>
    <t>S/E</t>
  </si>
  <si>
    <t>MII. ELVIRA GOMEZ BARRIENTOS</t>
  </si>
  <si>
    <t>IIND</t>
  </si>
  <si>
    <t>T</t>
  </si>
  <si>
    <t>FUNDAMENTOS DE INVESTIGACION</t>
  </si>
  <si>
    <t>ADMINISTRACION DE OPERACIONES I</t>
  </si>
  <si>
    <t>501A</t>
  </si>
  <si>
    <t>GESTION DE LOS SISTEMAS DE CALIDAD</t>
  </si>
  <si>
    <t>INGENIERIA INDUSTRIAL</t>
  </si>
  <si>
    <t>II</t>
  </si>
  <si>
    <t>III</t>
  </si>
  <si>
    <t>401B</t>
  </si>
  <si>
    <t>INVESTIGACION DE OPERACIONES I</t>
  </si>
  <si>
    <t>601A</t>
  </si>
  <si>
    <t>601B</t>
  </si>
  <si>
    <t>INGENIERIA ECONOMICA</t>
  </si>
  <si>
    <t>ANALISIS Y MEJORA DEL PROCESO</t>
  </si>
  <si>
    <t>801A</t>
  </si>
  <si>
    <t>FEB-JUL 2023</t>
  </si>
  <si>
    <t xml:space="preserve">MII. MARIA DE LA C. PORRAS ARIAS </t>
  </si>
  <si>
    <t>IV</t>
  </si>
  <si>
    <t>SE</t>
  </si>
  <si>
    <t>HIGIENE Y SEGURIDAD INDUSTRIAL</t>
  </si>
  <si>
    <t>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</si>
</sst>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3.5"/>
      <color rgb="FF000000"/>
      <name val="Arial"/>
      <family val="2"/>
    </font>
    <font>
      <sz val="10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0" fillId="0" borderId="9" xfId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9" fontId="6" fillId="0" borderId="9" xfId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759157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645086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755347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731558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755347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FF551F4-6A51-4F89-A9A0-BAE006DA8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1611" cy="755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731558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E65B7C-B216-4E5B-AE15-F14333EEA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3164" y="33618"/>
          <a:ext cx="1360394" cy="6979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756617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678704</xdr:colOff>
      <xdr:row>0</xdr:row>
      <xdr:rowOff>755463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752807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669372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68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4">
          <cell r="C14" t="str">
            <v>701A</v>
          </cell>
          <cell r="D14" t="str">
            <v>IIND</v>
          </cell>
        </row>
        <row r="15">
          <cell r="D15" t="str">
            <v>IIND</v>
          </cell>
          <cell r="E15">
            <v>20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91" zoomScaleNormal="85" zoomScaleSheetLayoutView="100" workbookViewId="0">
      <selection activeCell="F16" sqref="F16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" x14ac:dyDescent="0.3">
      <c r="A6" s="34" t="s">
        <v>2</v>
      </c>
      <c r="B6" s="34"/>
      <c r="C6" s="34"/>
      <c r="D6" s="34"/>
      <c r="E6" s="35" t="s">
        <v>40</v>
      </c>
      <c r="F6" s="35"/>
      <c r="G6" s="35"/>
      <c r="H6" s="3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45" t="s">
        <v>4</v>
      </c>
      <c r="C8" s="45"/>
      <c r="D8" s="14" t="s">
        <v>5</v>
      </c>
      <c r="E8" s="5">
        <v>6</v>
      </c>
      <c r="G8" s="4" t="s">
        <v>6</v>
      </c>
      <c r="H8" s="5">
        <v>5</v>
      </c>
      <c r="I8" s="44" t="s">
        <v>7</v>
      </c>
      <c r="J8" s="44"/>
      <c r="K8" s="44"/>
      <c r="L8" s="45" t="s">
        <v>50</v>
      </c>
      <c r="M8" s="45"/>
      <c r="N8" s="45"/>
    </row>
    <row r="10" spans="1:14" ht="13" x14ac:dyDescent="0.3">
      <c r="A10" s="4" t="s">
        <v>8</v>
      </c>
      <c r="B10" s="45" t="s">
        <v>33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6" t="s">
        <v>9</v>
      </c>
      <c r="B12" s="42" t="s">
        <v>10</v>
      </c>
      <c r="C12" s="42" t="s">
        <v>11</v>
      </c>
      <c r="D12" s="37" t="s">
        <v>12</v>
      </c>
      <c r="E12" s="37" t="s">
        <v>13</v>
      </c>
      <c r="F12" s="37" t="s">
        <v>14</v>
      </c>
      <c r="G12" s="37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39" t="s">
        <v>21</v>
      </c>
    </row>
    <row r="13" spans="1:14" ht="13" x14ac:dyDescent="0.25">
      <c r="A13" s="47"/>
      <c r="B13" s="43"/>
      <c r="C13" s="43"/>
      <c r="D13" s="38"/>
      <c r="E13" s="38"/>
      <c r="F13" s="7" t="s">
        <v>22</v>
      </c>
      <c r="G13" s="7" t="s">
        <v>23</v>
      </c>
      <c r="H13" s="38"/>
      <c r="I13" s="38"/>
      <c r="J13" s="38"/>
      <c r="K13" s="38"/>
      <c r="L13" s="38"/>
      <c r="M13" s="38"/>
      <c r="N13" s="40"/>
    </row>
    <row r="14" spans="1:14" s="11" customFormat="1" x14ac:dyDescent="0.25">
      <c r="A14" s="8" t="s">
        <v>54</v>
      </c>
      <c r="B14" s="9" t="s">
        <v>21</v>
      </c>
      <c r="C14" s="9" t="s">
        <v>43</v>
      </c>
      <c r="D14" s="9" t="s">
        <v>34</v>
      </c>
      <c r="E14" s="9">
        <v>15</v>
      </c>
      <c r="F14" s="9">
        <v>9</v>
      </c>
      <c r="G14" s="9"/>
      <c r="H14" s="10"/>
      <c r="I14" s="9">
        <f t="shared" ref="I14:I19" si="0">(E14-SUM(F14:G14))-K14</f>
        <v>6</v>
      </c>
      <c r="J14" s="10"/>
      <c r="K14" s="9">
        <v>0</v>
      </c>
      <c r="L14" s="10">
        <f t="shared" ref="L14:L19" si="1">K14/E14</f>
        <v>0</v>
      </c>
      <c r="M14" s="9">
        <v>49.07</v>
      </c>
      <c r="N14" s="15">
        <v>0.56000000000000005</v>
      </c>
    </row>
    <row r="15" spans="1:14" s="11" customFormat="1" x14ac:dyDescent="0.25">
      <c r="A15" s="11" t="s">
        <v>44</v>
      </c>
      <c r="B15" s="23" t="s">
        <v>21</v>
      </c>
      <c r="C15" s="11" t="s">
        <v>43</v>
      </c>
      <c r="D15" s="23" t="s">
        <v>34</v>
      </c>
      <c r="E15" s="9">
        <v>14</v>
      </c>
      <c r="F15" s="9">
        <v>14</v>
      </c>
      <c r="G15" s="9"/>
      <c r="H15" s="10"/>
      <c r="I15" s="9">
        <f>(E15-SUM(F15:G15))-K15</f>
        <v>0</v>
      </c>
      <c r="J15" s="10"/>
      <c r="K15" s="9">
        <v>0</v>
      </c>
      <c r="L15" s="10">
        <f t="shared" si="1"/>
        <v>0</v>
      </c>
      <c r="M15" s="9">
        <v>81.25</v>
      </c>
      <c r="N15" s="15">
        <v>1</v>
      </c>
    </row>
    <row r="16" spans="1:14" s="11" customFormat="1" x14ac:dyDescent="0.25">
      <c r="A16" s="8" t="s">
        <v>37</v>
      </c>
      <c r="B16" s="9" t="s">
        <v>21</v>
      </c>
      <c r="C16" s="9" t="s">
        <v>38</v>
      </c>
      <c r="D16" s="9" t="s">
        <v>34</v>
      </c>
      <c r="E16" s="9">
        <v>14</v>
      </c>
      <c r="F16" s="9">
        <v>9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52.14</v>
      </c>
      <c r="N16" s="15">
        <v>0.6</v>
      </c>
    </row>
    <row r="17" spans="1:14" s="11" customFormat="1" x14ac:dyDescent="0.25">
      <c r="A17" s="8" t="s">
        <v>47</v>
      </c>
      <c r="B17" s="9" t="s">
        <v>32</v>
      </c>
      <c r="C17" s="9" t="s">
        <v>45</v>
      </c>
      <c r="D17" s="9" t="s">
        <v>34</v>
      </c>
      <c r="E17" s="9">
        <v>20</v>
      </c>
      <c r="F17" s="9"/>
      <c r="G17" s="9"/>
      <c r="H17" s="10"/>
      <c r="I17" s="9">
        <f t="shared" si="0"/>
        <v>20</v>
      </c>
      <c r="J17" s="10"/>
      <c r="K17" s="9">
        <v>0</v>
      </c>
      <c r="L17" s="10">
        <f t="shared" si="1"/>
        <v>0</v>
      </c>
      <c r="N17" s="21"/>
    </row>
    <row r="18" spans="1:14" s="11" customFormat="1" x14ac:dyDescent="0.25">
      <c r="A18" s="8" t="s">
        <v>47</v>
      </c>
      <c r="B18" s="9" t="s">
        <v>32</v>
      </c>
      <c r="C18" s="9" t="s">
        <v>46</v>
      </c>
      <c r="D18" s="9" t="s">
        <v>34</v>
      </c>
      <c r="E18" s="9">
        <v>9</v>
      </c>
      <c r="F18" s="9"/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8" t="s">
        <v>48</v>
      </c>
      <c r="B19" s="9" t="s">
        <v>21</v>
      </c>
      <c r="C19" s="9" t="s">
        <v>49</v>
      </c>
      <c r="D19" s="9" t="s">
        <v>34</v>
      </c>
      <c r="E19" s="9">
        <v>22</v>
      </c>
      <c r="F19" s="9">
        <v>18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71.05</v>
      </c>
      <c r="N19" s="15">
        <v>0.83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7.5" x14ac:dyDescent="0.25">
      <c r="A23" s="8"/>
      <c r="B23" s="9"/>
      <c r="C23" s="9"/>
      <c r="D23" s="22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50</v>
      </c>
      <c r="G28" s="17"/>
      <c r="H28" s="18"/>
      <c r="I28" s="17">
        <f t="shared" ref="I28" si="2">(E28-SUM(F28:G28))-K28</f>
        <v>44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63.377499999999998</v>
      </c>
      <c r="N28" s="19">
        <f>AVERAGE(N14:N27)</f>
        <v>0.74750000000000005</v>
      </c>
    </row>
    <row r="30" spans="1:14" ht="120" customHeight="1" x14ac:dyDescent="0.25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5">
      <c r="A32" s="12"/>
    </row>
    <row r="33" spans="1:10" ht="13" x14ac:dyDescent="0.3">
      <c r="B33" s="48" t="s">
        <v>27</v>
      </c>
      <c r="C33" s="48"/>
      <c r="D33" s="48"/>
      <c r="G33" s="33" t="s">
        <v>28</v>
      </c>
      <c r="H33" s="33"/>
      <c r="I33" s="33"/>
      <c r="J33" s="33"/>
    </row>
    <row r="34" spans="1:10" ht="62.25" customHeight="1" x14ac:dyDescent="0.25">
      <c r="B34" s="49"/>
      <c r="C34" s="49"/>
      <c r="D34" s="49"/>
      <c r="G34" s="45"/>
      <c r="H34" s="45"/>
      <c r="I34" s="45"/>
      <c r="J34" s="45"/>
    </row>
    <row r="35" spans="1:10" hidden="1" x14ac:dyDescent="0.25">
      <c r="A35" s="50" t="e">
        <v>#REF!</v>
      </c>
      <c r="B35" s="50"/>
      <c r="C35" s="6"/>
      <c r="E35" s="50"/>
      <c r="F35" s="50"/>
      <c r="G35" s="50"/>
      <c r="H35" s="50"/>
    </row>
    <row r="36" spans="1:10" hidden="1" x14ac:dyDescent="0.25"/>
    <row r="37" spans="1:10" ht="45" customHeight="1" x14ac:dyDescent="0.25">
      <c r="B37" s="51" t="str">
        <f>B10</f>
        <v>MII. ELVIRA GOMEZ BARRIENTOS</v>
      </c>
      <c r="C37" s="51"/>
      <c r="D37" s="51"/>
      <c r="E37" s="13"/>
      <c r="F37" s="13"/>
      <c r="G37" s="52" t="s">
        <v>51</v>
      </c>
      <c r="H37" s="52"/>
      <c r="I37" s="52"/>
      <c r="J37" s="5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6"/>
  <sheetViews>
    <sheetView zoomScale="85" zoomScaleNormal="85" zoomScaleSheetLayoutView="100" workbookViewId="0">
      <selection activeCell="P15" sqref="P15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" x14ac:dyDescent="0.3">
      <c r="A6" s="34" t="s">
        <v>2</v>
      </c>
      <c r="B6" s="34"/>
      <c r="C6" s="34"/>
      <c r="D6" s="34"/>
      <c r="E6" s="35" t="s">
        <v>55</v>
      </c>
      <c r="F6" s="35"/>
      <c r="G6" s="35"/>
      <c r="H6" s="3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5">
        <v>2</v>
      </c>
      <c r="C8" s="45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44" t="s">
        <v>7</v>
      </c>
      <c r="J8" s="44"/>
      <c r="K8" s="44"/>
      <c r="L8" s="45" t="str">
        <f>'1'!L8</f>
        <v>FEB-JUL 2023</v>
      </c>
      <c r="M8" s="45"/>
      <c r="N8" s="45"/>
    </row>
    <row r="10" spans="1:14" ht="13" x14ac:dyDescent="0.3">
      <c r="A10" s="4" t="s">
        <v>8</v>
      </c>
      <c r="B10" s="45" t="str">
        <f>'1'!B10</f>
        <v>MII. ELVIRA GOMEZ BARRIENTOS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6" t="s">
        <v>9</v>
      </c>
      <c r="B12" s="42" t="s">
        <v>10</v>
      </c>
      <c r="C12" s="42" t="s">
        <v>11</v>
      </c>
      <c r="D12" s="37" t="s">
        <v>12</v>
      </c>
      <c r="E12" s="37" t="s">
        <v>13</v>
      </c>
      <c r="F12" s="37" t="s">
        <v>14</v>
      </c>
      <c r="G12" s="37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39" t="s">
        <v>21</v>
      </c>
    </row>
    <row r="13" spans="1:14" ht="13" x14ac:dyDescent="0.25">
      <c r="A13" s="47"/>
      <c r="B13" s="43"/>
      <c r="C13" s="43"/>
      <c r="D13" s="38"/>
      <c r="E13" s="38"/>
      <c r="F13" s="7" t="s">
        <v>22</v>
      </c>
      <c r="G13" s="7" t="s">
        <v>23</v>
      </c>
      <c r="H13" s="38"/>
      <c r="I13" s="38"/>
      <c r="J13" s="38"/>
      <c r="K13" s="38"/>
      <c r="L13" s="38"/>
      <c r="M13" s="38"/>
      <c r="N13" s="40"/>
    </row>
    <row r="14" spans="1:14" s="11" customFormat="1" x14ac:dyDescent="0.25">
      <c r="A14" s="28" t="str">
        <f>'1'!A14</f>
        <v>HIGIENE Y SEGURIDAD INDUSTRIAL</v>
      </c>
      <c r="B14" s="28" t="s">
        <v>41</v>
      </c>
      <c r="C14" s="28" t="str">
        <f>'1'!C14</f>
        <v>401B</v>
      </c>
      <c r="D14" s="28" t="str">
        <f>'1'!D14</f>
        <v>IIND</v>
      </c>
      <c r="E14" s="9">
        <v>15</v>
      </c>
      <c r="F14" s="28">
        <v>9</v>
      </c>
      <c r="G14" s="28"/>
      <c r="H14" s="29"/>
      <c r="I14" s="28">
        <f t="shared" ref="I14:I27" si="0">(E14-SUM(F14:G14))-K14</f>
        <v>6</v>
      </c>
      <c r="J14" s="29"/>
      <c r="K14" s="28">
        <v>0</v>
      </c>
      <c r="L14" s="29">
        <f t="shared" ref="L14:L27" si="1">K14/E14</f>
        <v>0</v>
      </c>
      <c r="M14" s="31">
        <v>54</v>
      </c>
      <c r="N14" s="30">
        <v>0.6</v>
      </c>
    </row>
    <row r="15" spans="1:14" s="11" customFormat="1" x14ac:dyDescent="0.25">
      <c r="A15" s="28" t="str">
        <f>'1'!A15</f>
        <v>INVESTIGACION DE OPERACIONES I</v>
      </c>
      <c r="B15" s="28" t="s">
        <v>53</v>
      </c>
      <c r="C15" s="28" t="str">
        <f>'1'!C15</f>
        <v>401B</v>
      </c>
      <c r="D15" s="28" t="str">
        <f>'1'!D15</f>
        <v>IIND</v>
      </c>
      <c r="E15" s="9">
        <v>14</v>
      </c>
      <c r="F15" s="28"/>
      <c r="G15" s="28"/>
      <c r="H15" s="29"/>
      <c r="I15" s="28">
        <f t="shared" ref="I15" si="2">(E15-SUM(F15:G15))-K15</f>
        <v>14</v>
      </c>
      <c r="J15" s="29"/>
      <c r="K15" s="28">
        <v>0</v>
      </c>
      <c r="L15" s="29">
        <f t="shared" ref="L15" si="3">K15/E15</f>
        <v>0</v>
      </c>
      <c r="M15" s="31"/>
      <c r="N15" s="30"/>
    </row>
    <row r="16" spans="1:14" s="11" customFormat="1" x14ac:dyDescent="0.25">
      <c r="A16" s="28" t="str">
        <f>'1'!A16</f>
        <v>ADMINISTRACION DE OPERACIONES I</v>
      </c>
      <c r="B16" s="28" t="s">
        <v>41</v>
      </c>
      <c r="C16" s="28" t="str">
        <f>'1'!C16</f>
        <v>501A</v>
      </c>
      <c r="D16" s="28" t="str">
        <f>'1'!D17</f>
        <v>IIND</v>
      </c>
      <c r="E16" s="9">
        <v>14</v>
      </c>
      <c r="F16" s="28">
        <v>8</v>
      </c>
      <c r="G16" s="28"/>
      <c r="H16" s="29"/>
      <c r="I16" s="28">
        <f>(E16-SUM(F16:G16))-K16</f>
        <v>6</v>
      </c>
      <c r="J16" s="29"/>
      <c r="K16" s="28">
        <v>0</v>
      </c>
      <c r="L16" s="29">
        <f>K16/E16</f>
        <v>0</v>
      </c>
      <c r="M16" s="28">
        <v>48.57</v>
      </c>
      <c r="N16" s="30">
        <v>0.56999999999999995</v>
      </c>
    </row>
    <row r="17" spans="1:14" s="11" customFormat="1" x14ac:dyDescent="0.25">
      <c r="A17" s="28" t="str">
        <f>'1'!A17</f>
        <v>INGENIERIA ECONOMICA</v>
      </c>
      <c r="B17" s="28" t="s">
        <v>21</v>
      </c>
      <c r="C17" s="28" t="str">
        <f>'1'!C17</f>
        <v>601A</v>
      </c>
      <c r="D17" s="28" t="str">
        <f>'1'!D17</f>
        <v>IIND</v>
      </c>
      <c r="E17" s="9">
        <v>20</v>
      </c>
      <c r="F17" s="28">
        <v>11</v>
      </c>
      <c r="G17" s="28"/>
      <c r="H17" s="29"/>
      <c r="I17" s="28">
        <f>(E17-SUM(F17:G17))-K17</f>
        <v>9</v>
      </c>
      <c r="J17" s="29"/>
      <c r="K17" s="28">
        <v>0</v>
      </c>
      <c r="L17" s="29">
        <f>K17/E17</f>
        <v>0</v>
      </c>
      <c r="M17" s="28">
        <v>46.38</v>
      </c>
      <c r="N17" s="30">
        <v>0.55000000000000004</v>
      </c>
    </row>
    <row r="18" spans="1:14" s="11" customFormat="1" x14ac:dyDescent="0.25">
      <c r="A18" s="28" t="str">
        <f>'1'!A18</f>
        <v>INGENIERIA ECONOMICA</v>
      </c>
      <c r="B18" s="28" t="s">
        <v>21</v>
      </c>
      <c r="C18" s="28" t="str">
        <f>'1'!C18</f>
        <v>601B</v>
      </c>
      <c r="D18" s="28" t="str">
        <f>'1'!D18</f>
        <v>IIND</v>
      </c>
      <c r="E18" s="9">
        <v>9</v>
      </c>
      <c r="F18" s="28">
        <v>7</v>
      </c>
      <c r="G18" s="28"/>
      <c r="H18" s="29"/>
      <c r="I18" s="28">
        <f>(E18-SUM(F18:G18))-K18</f>
        <v>2</v>
      </c>
      <c r="J18" s="29"/>
      <c r="K18" s="28">
        <v>0</v>
      </c>
      <c r="L18" s="29">
        <f>K18/E18</f>
        <v>0</v>
      </c>
      <c r="M18" s="28">
        <v>64.72</v>
      </c>
      <c r="N18" s="30">
        <v>0.78</v>
      </c>
    </row>
    <row r="19" spans="1:14" s="11" customFormat="1" x14ac:dyDescent="0.25">
      <c r="A19" s="28" t="str">
        <f>'1'!A19</f>
        <v>ANALISIS Y MEJORA DEL PROCESO</v>
      </c>
      <c r="B19" s="28" t="s">
        <v>41</v>
      </c>
      <c r="C19" s="28" t="str">
        <f>'1'!C19</f>
        <v>801A</v>
      </c>
      <c r="D19" s="28" t="str">
        <f>'1'!D19</f>
        <v>IIND</v>
      </c>
      <c r="E19" s="9">
        <v>22</v>
      </c>
      <c r="F19" s="28">
        <v>12</v>
      </c>
      <c r="G19" s="28"/>
      <c r="H19" s="29"/>
      <c r="I19" s="28">
        <f>(E19-SUM(F19:G19))-K19</f>
        <v>10</v>
      </c>
      <c r="J19" s="29"/>
      <c r="K19" s="28">
        <v>0</v>
      </c>
      <c r="L19" s="29">
        <f>K19/E19</f>
        <v>0</v>
      </c>
      <c r="M19" s="28">
        <v>71.05</v>
      </c>
      <c r="N19" s="30">
        <v>0.55000000000000004</v>
      </c>
    </row>
    <row r="20" spans="1:14" s="11" customFormat="1" x14ac:dyDescent="0.25">
      <c r="A20" s="28"/>
      <c r="B20" s="28"/>
      <c r="C20" s="28"/>
      <c r="D20" s="28"/>
      <c r="E20" s="28"/>
      <c r="F20" s="28"/>
      <c r="G20" s="28"/>
      <c r="H20" s="29"/>
      <c r="I20" s="28"/>
      <c r="J20" s="29"/>
      <c r="K20" s="28"/>
      <c r="L20" s="29"/>
      <c r="M20" s="28"/>
      <c r="N20" s="30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94</v>
      </c>
      <c r="F27" s="17">
        <f>SUM(F14:F26)</f>
        <v>47</v>
      </c>
      <c r="G27" s="17"/>
      <c r="H27" s="18"/>
      <c r="I27" s="17">
        <f t="shared" si="0"/>
        <v>47</v>
      </c>
      <c r="J27" s="18"/>
      <c r="K27" s="17">
        <f>SUM(K14:K26)</f>
        <v>0</v>
      </c>
      <c r="L27" s="18">
        <f t="shared" si="1"/>
        <v>0</v>
      </c>
      <c r="M27" s="32">
        <f>AVERAGE(M14:M26)</f>
        <v>56.943999999999996</v>
      </c>
      <c r="N27" s="19">
        <f>AVERAGE(N14:N26)</f>
        <v>0.61</v>
      </c>
    </row>
    <row r="29" spans="1:14" ht="120" customHeight="1" x14ac:dyDescent="0.25">
      <c r="A29" s="41" t="s">
        <v>26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1" spans="1:14" x14ac:dyDescent="0.25">
      <c r="A31" s="12"/>
    </row>
    <row r="32" spans="1:14" ht="13" x14ac:dyDescent="0.3">
      <c r="B32" s="48" t="s">
        <v>27</v>
      </c>
      <c r="C32" s="48"/>
      <c r="D32" s="48"/>
      <c r="G32" s="33" t="s">
        <v>28</v>
      </c>
      <c r="H32" s="33"/>
      <c r="I32" s="33"/>
      <c r="J32" s="33"/>
    </row>
    <row r="33" spans="1:10" ht="62.25" customHeight="1" x14ac:dyDescent="0.25">
      <c r="B33" s="49"/>
      <c r="C33" s="49"/>
      <c r="D33" s="49"/>
      <c r="G33" s="45"/>
      <c r="H33" s="45"/>
      <c r="I33" s="45"/>
      <c r="J33" s="45"/>
    </row>
    <row r="34" spans="1:10" hidden="1" x14ac:dyDescent="0.25">
      <c r="A34" s="50" t="e">
        <v>#REF!</v>
      </c>
      <c r="B34" s="50"/>
      <c r="C34" s="6"/>
      <c r="E34" s="50"/>
      <c r="F34" s="50"/>
      <c r="G34" s="50"/>
      <c r="H34" s="50"/>
    </row>
    <row r="35" spans="1:10" hidden="1" x14ac:dyDescent="0.25"/>
    <row r="36" spans="1:10" ht="45" customHeight="1" x14ac:dyDescent="0.25">
      <c r="B36" s="51" t="str">
        <f>B10</f>
        <v>MII. ELVIRA GOMEZ BARRIENTOS</v>
      </c>
      <c r="C36" s="51"/>
      <c r="D36" s="51"/>
      <c r="E36" s="13"/>
      <c r="F36" s="13"/>
      <c r="G36" s="52" t="s">
        <v>51</v>
      </c>
      <c r="H36" s="52"/>
      <c r="I36" s="52"/>
      <c r="J36" s="52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E54E1-2B64-49A0-883A-F6E9E3DF22C8}">
  <sheetPr>
    <pageSetUpPr fitToPage="1"/>
  </sheetPr>
  <dimension ref="A1:N36"/>
  <sheetViews>
    <sheetView tabSelected="1" topLeftCell="A13" zoomScale="85" zoomScaleNormal="85" zoomScaleSheetLayoutView="100" workbookViewId="0">
      <selection activeCell="P4" sqref="P4:P5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" x14ac:dyDescent="0.3">
      <c r="A6" s="34" t="s">
        <v>2</v>
      </c>
      <c r="B6" s="34"/>
      <c r="C6" s="34"/>
      <c r="D6" s="34"/>
      <c r="E6" s="35" t="s">
        <v>55</v>
      </c>
      <c r="F6" s="35"/>
      <c r="G6" s="35"/>
      <c r="H6" s="3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5">
        <v>2</v>
      </c>
      <c r="C8" s="45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44" t="s">
        <v>7</v>
      </c>
      <c r="J8" s="44"/>
      <c r="K8" s="44"/>
      <c r="L8" s="45" t="str">
        <f>'1'!L8</f>
        <v>FEB-JUL 2023</v>
      </c>
      <c r="M8" s="45"/>
      <c r="N8" s="45"/>
    </row>
    <row r="10" spans="1:14" ht="13" x14ac:dyDescent="0.3">
      <c r="A10" s="4" t="s">
        <v>8</v>
      </c>
      <c r="B10" s="45" t="str">
        <f>'1'!B10</f>
        <v>MII. ELVIRA GOMEZ BARRIENTOS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6" t="s">
        <v>9</v>
      </c>
      <c r="B12" s="42" t="s">
        <v>10</v>
      </c>
      <c r="C12" s="42" t="s">
        <v>11</v>
      </c>
      <c r="D12" s="37" t="s">
        <v>12</v>
      </c>
      <c r="E12" s="37" t="s">
        <v>13</v>
      </c>
      <c r="F12" s="37" t="s">
        <v>14</v>
      </c>
      <c r="G12" s="37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39" t="s">
        <v>21</v>
      </c>
    </row>
    <row r="13" spans="1:14" ht="13" x14ac:dyDescent="0.25">
      <c r="A13" s="47"/>
      <c r="B13" s="43"/>
      <c r="C13" s="43"/>
      <c r="D13" s="38"/>
      <c r="E13" s="38"/>
      <c r="F13" s="7" t="s">
        <v>22</v>
      </c>
      <c r="G13" s="7" t="s">
        <v>23</v>
      </c>
      <c r="H13" s="38"/>
      <c r="I13" s="38"/>
      <c r="J13" s="38"/>
      <c r="K13" s="38"/>
      <c r="L13" s="38"/>
      <c r="M13" s="38"/>
      <c r="N13" s="40"/>
    </row>
    <row r="14" spans="1:14" s="11" customFormat="1" x14ac:dyDescent="0.25">
      <c r="A14" s="28" t="str">
        <f>'1'!A14</f>
        <v>HIGIENE Y SEGURIDAD INDUSTRIAL</v>
      </c>
      <c r="B14" s="28" t="s">
        <v>42</v>
      </c>
      <c r="C14" s="28" t="str">
        <f>'1'!C14</f>
        <v>401B</v>
      </c>
      <c r="D14" s="28" t="str">
        <f>'1'!D14</f>
        <v>IIND</v>
      </c>
      <c r="E14" s="28">
        <f>'1'!E14</f>
        <v>15</v>
      </c>
      <c r="F14" s="28">
        <v>12</v>
      </c>
      <c r="G14" s="28"/>
      <c r="H14" s="29"/>
      <c r="I14" s="28">
        <f t="shared" ref="I14:I27" si="0">(E14-SUM(F14:G14))-K14</f>
        <v>3</v>
      </c>
      <c r="J14" s="29"/>
      <c r="K14" s="28">
        <v>0</v>
      </c>
      <c r="L14" s="29">
        <f t="shared" ref="L14:L27" si="1">K14/E14</f>
        <v>0</v>
      </c>
      <c r="M14" s="31">
        <v>66.5</v>
      </c>
      <c r="N14" s="30">
        <v>0.8</v>
      </c>
    </row>
    <row r="15" spans="1:14" s="11" customFormat="1" x14ac:dyDescent="0.25">
      <c r="A15" s="28" t="s">
        <v>54</v>
      </c>
      <c r="B15" s="28" t="s">
        <v>52</v>
      </c>
      <c r="C15" s="28" t="str">
        <f>'1'!C15</f>
        <v>401B</v>
      </c>
      <c r="D15" s="28" t="str">
        <f>'1'!D15</f>
        <v>IIND</v>
      </c>
      <c r="E15" s="28">
        <v>15</v>
      </c>
      <c r="F15" s="28">
        <v>10</v>
      </c>
      <c r="G15" s="28"/>
      <c r="H15" s="29"/>
      <c r="I15" s="28">
        <f t="shared" ref="I15" si="2">(E15-SUM(F15:G15))-K15</f>
        <v>5</v>
      </c>
      <c r="J15" s="29"/>
      <c r="K15" s="28">
        <v>0</v>
      </c>
      <c r="L15" s="29">
        <f t="shared" ref="L15" si="3">K15/E15</f>
        <v>0</v>
      </c>
      <c r="M15" s="31">
        <v>53.93</v>
      </c>
      <c r="N15" s="30">
        <v>0.67</v>
      </c>
    </row>
    <row r="16" spans="1:14" s="11" customFormat="1" x14ac:dyDescent="0.25">
      <c r="A16" s="28" t="str">
        <f>'1'!A15</f>
        <v>INVESTIGACION DE OPERACIONES I</v>
      </c>
      <c r="B16" s="28" t="s">
        <v>41</v>
      </c>
      <c r="C16" s="28" t="str">
        <f>'1'!C15</f>
        <v>401B</v>
      </c>
      <c r="D16" s="28" t="str">
        <f>'1'!D15</f>
        <v>IIND</v>
      </c>
      <c r="E16" s="28">
        <f>'1'!E15</f>
        <v>14</v>
      </c>
      <c r="F16" s="28">
        <v>6</v>
      </c>
      <c r="G16" s="28"/>
      <c r="H16" s="29"/>
      <c r="I16" s="28">
        <f>(E16-SUM(F16:G16))-K16</f>
        <v>8</v>
      </c>
      <c r="J16" s="29"/>
      <c r="K16" s="28">
        <v>0</v>
      </c>
      <c r="L16" s="29">
        <f>K16/E16</f>
        <v>0</v>
      </c>
      <c r="M16" s="31">
        <v>37.299999999999997</v>
      </c>
      <c r="N16" s="30">
        <v>0.43</v>
      </c>
    </row>
    <row r="17" spans="1:14" s="11" customFormat="1" x14ac:dyDescent="0.25">
      <c r="A17" s="28" t="str">
        <f>'1'!A16</f>
        <v>ADMINISTRACION DE OPERACIONES I</v>
      </c>
      <c r="B17" s="28" t="s">
        <v>42</v>
      </c>
      <c r="C17" s="28" t="str">
        <f>'1'!C16</f>
        <v>501A</v>
      </c>
      <c r="D17" s="28" t="str">
        <f>'1'!D17</f>
        <v>IIND</v>
      </c>
      <c r="E17" s="28">
        <f>'1'!E16</f>
        <v>14</v>
      </c>
      <c r="F17" s="28">
        <v>10</v>
      </c>
      <c r="G17" s="28"/>
      <c r="H17" s="29"/>
      <c r="I17" s="28">
        <f>(E17-SUM(F17:G17))-K17</f>
        <v>4</v>
      </c>
      <c r="J17" s="29"/>
      <c r="K17" s="28">
        <v>0</v>
      </c>
      <c r="L17" s="29">
        <f>K17/E17</f>
        <v>0</v>
      </c>
      <c r="M17" s="28">
        <v>57.25</v>
      </c>
      <c r="N17" s="30">
        <v>0.71</v>
      </c>
    </row>
    <row r="18" spans="1:14" s="11" customFormat="1" x14ac:dyDescent="0.25">
      <c r="A18" s="28" t="str">
        <f>'1'!A17</f>
        <v>INGENIERIA ECONOMICA</v>
      </c>
      <c r="B18" s="28" t="s">
        <v>41</v>
      </c>
      <c r="C18" s="28" t="str">
        <f>'1'!C17</f>
        <v>601A</v>
      </c>
      <c r="D18" s="28" t="str">
        <f>'1'!D17</f>
        <v>IIND</v>
      </c>
      <c r="E18" s="28">
        <f>'1'!E17</f>
        <v>20</v>
      </c>
      <c r="F18" s="28">
        <v>6</v>
      </c>
      <c r="G18" s="28"/>
      <c r="H18" s="29"/>
      <c r="I18" s="28">
        <f>(E18-SUM(F18:G18))-K18</f>
        <v>14</v>
      </c>
      <c r="J18" s="29"/>
      <c r="K18" s="28">
        <v>0</v>
      </c>
      <c r="L18" s="29">
        <f>K18/E18</f>
        <v>0</v>
      </c>
      <c r="M18" s="28">
        <v>27</v>
      </c>
      <c r="N18" s="30">
        <v>0.3</v>
      </c>
    </row>
    <row r="19" spans="1:14" s="11" customFormat="1" x14ac:dyDescent="0.25">
      <c r="A19" s="28" t="str">
        <f>'1'!A18</f>
        <v>INGENIERIA ECONOMICA</v>
      </c>
      <c r="B19" s="28" t="s">
        <v>41</v>
      </c>
      <c r="C19" s="28" t="str">
        <f>'1'!C18</f>
        <v>601B</v>
      </c>
      <c r="D19" s="28" t="str">
        <f>'1'!D18</f>
        <v>IIND</v>
      </c>
      <c r="E19" s="28">
        <v>9</v>
      </c>
      <c r="F19" s="28">
        <v>3</v>
      </c>
      <c r="G19" s="28"/>
      <c r="H19" s="29"/>
      <c r="I19" s="28">
        <f>(E19-SUM(F19:G19))-K19</f>
        <v>6</v>
      </c>
      <c r="J19" s="29"/>
      <c r="K19" s="28">
        <v>0</v>
      </c>
      <c r="L19" s="29">
        <f>K19/E19</f>
        <v>0</v>
      </c>
      <c r="M19" s="28">
        <v>28.9</v>
      </c>
      <c r="N19" s="30">
        <v>0.33</v>
      </c>
    </row>
    <row r="20" spans="1:14" s="11" customFormat="1" x14ac:dyDescent="0.25">
      <c r="A20" s="28" t="str">
        <f>'1'!A19</f>
        <v>ANALISIS Y MEJORA DEL PROCESO</v>
      </c>
      <c r="B20" s="28" t="s">
        <v>42</v>
      </c>
      <c r="C20" s="28" t="str">
        <f>'1'!C19</f>
        <v>801A</v>
      </c>
      <c r="D20" s="28" t="str">
        <f>'1'!D19</f>
        <v>IIND</v>
      </c>
      <c r="E20" s="28">
        <f>'1'!E19</f>
        <v>22</v>
      </c>
      <c r="F20" s="28">
        <v>13</v>
      </c>
      <c r="G20" s="28"/>
      <c r="H20" s="29"/>
      <c r="I20" s="28">
        <f>(E20-SUM(F20:G20))-K20</f>
        <v>9</v>
      </c>
      <c r="J20" s="29"/>
      <c r="K20" s="28">
        <v>0</v>
      </c>
      <c r="L20" s="29">
        <f>K20/E20</f>
        <v>0</v>
      </c>
      <c r="M20" s="28">
        <v>48.4</v>
      </c>
      <c r="N20" s="30">
        <v>0.59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109</v>
      </c>
      <c r="F27" s="17">
        <f>SUM(F14:F26)</f>
        <v>60</v>
      </c>
      <c r="G27" s="17"/>
      <c r="H27" s="18"/>
      <c r="I27" s="17">
        <f t="shared" si="0"/>
        <v>49</v>
      </c>
      <c r="J27" s="18"/>
      <c r="K27" s="17">
        <f>SUM(K14:K26)</f>
        <v>0</v>
      </c>
      <c r="L27" s="18">
        <f t="shared" si="1"/>
        <v>0</v>
      </c>
      <c r="M27" s="32">
        <f>AVERAGE(M14:M26)</f>
        <v>45.611428571428569</v>
      </c>
      <c r="N27" s="19">
        <f>AVERAGE(N14:N26)</f>
        <v>0.54714285714285715</v>
      </c>
    </row>
    <row r="29" spans="1:14" ht="120" customHeight="1" x14ac:dyDescent="0.25">
      <c r="A29" s="41" t="s">
        <v>26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1" spans="1:14" x14ac:dyDescent="0.25">
      <c r="A31" s="12"/>
    </row>
    <row r="32" spans="1:14" ht="13" x14ac:dyDescent="0.3">
      <c r="B32" s="48" t="s">
        <v>27</v>
      </c>
      <c r="C32" s="48"/>
      <c r="D32" s="48"/>
      <c r="G32" s="33" t="s">
        <v>28</v>
      </c>
      <c r="H32" s="33"/>
      <c r="I32" s="33"/>
      <c r="J32" s="33"/>
    </row>
    <row r="33" spans="1:10" ht="62.25" customHeight="1" x14ac:dyDescent="0.25">
      <c r="B33" s="49"/>
      <c r="C33" s="49"/>
      <c r="D33" s="49"/>
      <c r="G33" s="45"/>
      <c r="H33" s="45"/>
      <c r="I33" s="45"/>
      <c r="J33" s="45"/>
    </row>
    <row r="34" spans="1:10" hidden="1" x14ac:dyDescent="0.25">
      <c r="A34" s="50" t="e">
        <v>#REF!</v>
      </c>
      <c r="B34" s="50"/>
      <c r="C34" s="6"/>
      <c r="E34" s="50"/>
      <c r="F34" s="50"/>
      <c r="G34" s="50"/>
      <c r="H34" s="50"/>
    </row>
    <row r="35" spans="1:10" hidden="1" x14ac:dyDescent="0.25"/>
    <row r="36" spans="1:10" ht="45" customHeight="1" x14ac:dyDescent="0.25">
      <c r="B36" s="51" t="str">
        <f>B10</f>
        <v>MII. ELVIRA GOMEZ BARRIENTOS</v>
      </c>
      <c r="C36" s="51"/>
      <c r="D36" s="51"/>
      <c r="E36" s="13"/>
      <c r="F36" s="13"/>
      <c r="G36" s="52" t="s">
        <v>51</v>
      </c>
      <c r="H36" s="52"/>
      <c r="I36" s="52"/>
      <c r="J36" s="5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9:N29"/>
    <mergeCell ref="B33:D33"/>
    <mergeCell ref="G33:J33"/>
    <mergeCell ref="A34:B34"/>
    <mergeCell ref="E34:H34"/>
    <mergeCell ref="B36:D36"/>
    <mergeCell ref="G36:J3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D18" sqref="D17:D18"/>
    </sheetView>
  </sheetViews>
  <sheetFormatPr baseColWidth="10" defaultColWidth="11.453125" defaultRowHeight="12.5" x14ac:dyDescent="0.25"/>
  <cols>
    <col min="1" max="1" width="38.6328125" style="1" bestFit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" x14ac:dyDescent="0.3">
      <c r="A6" s="34" t="s">
        <v>2</v>
      </c>
      <c r="B6" s="34"/>
      <c r="C6" s="34"/>
      <c r="D6" s="34"/>
      <c r="E6" s="35"/>
      <c r="F6" s="35"/>
      <c r="G6" s="35"/>
      <c r="H6" s="3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5">
        <v>4</v>
      </c>
      <c r="C8" s="45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44" t="s">
        <v>7</v>
      </c>
      <c r="J8" s="44"/>
      <c r="K8" s="44"/>
      <c r="L8" s="45" t="str">
        <f>'1'!L8</f>
        <v>FEB-JUL 2023</v>
      </c>
      <c r="M8" s="45"/>
      <c r="N8" s="45"/>
    </row>
    <row r="10" spans="1:14" ht="13" x14ac:dyDescent="0.3">
      <c r="A10" s="4" t="s">
        <v>8</v>
      </c>
      <c r="B10" s="45" t="str">
        <f>'1'!B10</f>
        <v>MII. ELVIRA GOMEZ BARRIENTOS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6" t="s">
        <v>9</v>
      </c>
      <c r="B12" s="42" t="s">
        <v>10</v>
      </c>
      <c r="C12" s="42" t="s">
        <v>11</v>
      </c>
      <c r="D12" s="37" t="s">
        <v>12</v>
      </c>
      <c r="E12" s="37" t="s">
        <v>13</v>
      </c>
      <c r="F12" s="37" t="s">
        <v>14</v>
      </c>
      <c r="G12" s="37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39" t="s">
        <v>21</v>
      </c>
    </row>
    <row r="13" spans="1:14" ht="13" x14ac:dyDescent="0.25">
      <c r="A13" s="47"/>
      <c r="B13" s="43"/>
      <c r="C13" s="43"/>
      <c r="D13" s="38"/>
      <c r="E13" s="38"/>
      <c r="F13" s="7" t="s">
        <v>22</v>
      </c>
      <c r="G13" s="7" t="s">
        <v>23</v>
      </c>
      <c r="H13" s="38"/>
      <c r="I13" s="38"/>
      <c r="J13" s="38"/>
      <c r="K13" s="38"/>
      <c r="L13" s="38"/>
      <c r="M13" s="38"/>
      <c r="N13" s="40"/>
    </row>
    <row r="14" spans="1:14" s="11" customFormat="1" x14ac:dyDescent="0.25">
      <c r="A14" s="28" t="str">
        <f>'1'!A14</f>
        <v>HIGIENE Y SEGURIDAD INDUSTRIAL</v>
      </c>
      <c r="B14" s="28" t="s">
        <v>42</v>
      </c>
      <c r="C14" s="28" t="str">
        <f>'1'!C14</f>
        <v>401B</v>
      </c>
      <c r="D14" s="28" t="str">
        <f>'1'!D14</f>
        <v>IIND</v>
      </c>
      <c r="E14" s="24">
        <f>'1'!E14</f>
        <v>15</v>
      </c>
      <c r="F14" s="24"/>
      <c r="G14" s="24"/>
      <c r="H14" s="25">
        <f t="shared" ref="H14:H27" si="0">F14/E14</f>
        <v>0</v>
      </c>
      <c r="I14" s="24">
        <f t="shared" ref="I14:I28" si="1">(E14-SUM(F14:G14))-K14</f>
        <v>15</v>
      </c>
      <c r="J14" s="25">
        <f t="shared" ref="J14:J28" si="2">I14/E14</f>
        <v>1</v>
      </c>
      <c r="K14" s="24"/>
      <c r="L14" s="25">
        <f t="shared" ref="L14:L28" si="3">K14/E14</f>
        <v>0</v>
      </c>
      <c r="M14" s="24"/>
      <c r="N14" s="26"/>
    </row>
    <row r="15" spans="1:14" s="11" customFormat="1" x14ac:dyDescent="0.25">
      <c r="A15" s="28" t="str">
        <f>'1'!A15</f>
        <v>INVESTIGACION DE OPERACIONES I</v>
      </c>
      <c r="B15" s="28" t="s">
        <v>52</v>
      </c>
      <c r="C15" s="28" t="str">
        <f>'1'!C15</f>
        <v>401B</v>
      </c>
      <c r="D15" s="28" t="str">
        <f>'1'!D15</f>
        <v>IIND</v>
      </c>
      <c r="E15" s="24">
        <f>'1'!E15</f>
        <v>14</v>
      </c>
      <c r="F15" s="24"/>
      <c r="G15" s="24"/>
      <c r="H15" s="25">
        <f t="shared" si="0"/>
        <v>0</v>
      </c>
      <c r="I15" s="24">
        <f t="shared" si="1"/>
        <v>14</v>
      </c>
      <c r="J15" s="25">
        <f t="shared" si="2"/>
        <v>1</v>
      </c>
      <c r="K15" s="24"/>
      <c r="L15" s="25">
        <f t="shared" si="3"/>
        <v>0</v>
      </c>
      <c r="M15" s="24"/>
      <c r="N15" s="26"/>
    </row>
    <row r="16" spans="1:14" s="11" customFormat="1" x14ac:dyDescent="0.25">
      <c r="A16" s="28" t="str">
        <f>'1'!A15</f>
        <v>INVESTIGACION DE OPERACIONES I</v>
      </c>
      <c r="B16" s="28" t="s">
        <v>41</v>
      </c>
      <c r="C16" s="28" t="str">
        <f>'1'!C15</f>
        <v>401B</v>
      </c>
      <c r="D16" s="28" t="str">
        <f>'1'!D16</f>
        <v>IIND</v>
      </c>
      <c r="E16" s="24">
        <f>'1'!E16</f>
        <v>14</v>
      </c>
      <c r="F16" s="24"/>
      <c r="G16" s="24"/>
      <c r="H16" s="25">
        <f t="shared" si="0"/>
        <v>0</v>
      </c>
      <c r="I16" s="24">
        <f t="shared" si="1"/>
        <v>14</v>
      </c>
      <c r="J16" s="25">
        <f t="shared" si="2"/>
        <v>1</v>
      </c>
      <c r="K16" s="24"/>
      <c r="L16" s="25">
        <f t="shared" si="3"/>
        <v>0</v>
      </c>
      <c r="M16" s="24"/>
      <c r="N16" s="26"/>
    </row>
    <row r="17" spans="1:14" s="11" customFormat="1" x14ac:dyDescent="0.25">
      <c r="A17" s="28" t="str">
        <f>'1'!A16</f>
        <v>ADMINISTRACION DE OPERACIONES I</v>
      </c>
      <c r="B17" s="28" t="s">
        <v>42</v>
      </c>
      <c r="C17" s="28" t="str">
        <f>'1'!C16</f>
        <v>501A</v>
      </c>
      <c r="D17" s="28" t="str">
        <f>'1'!D17</f>
        <v>IIND</v>
      </c>
      <c r="E17" s="24">
        <f>'1'!E17</f>
        <v>20</v>
      </c>
      <c r="F17" s="24"/>
      <c r="G17" s="24"/>
      <c r="H17" s="25">
        <f t="shared" si="0"/>
        <v>0</v>
      </c>
      <c r="I17" s="24">
        <f t="shared" si="1"/>
        <v>20</v>
      </c>
      <c r="J17" s="25">
        <f t="shared" si="2"/>
        <v>1</v>
      </c>
      <c r="K17" s="24"/>
      <c r="L17" s="25">
        <f t="shared" si="3"/>
        <v>0</v>
      </c>
      <c r="M17" s="24"/>
      <c r="N17" s="26"/>
    </row>
    <row r="18" spans="1:14" s="11" customFormat="1" x14ac:dyDescent="0.25">
      <c r="A18" s="28" t="str">
        <f>'1'!A17</f>
        <v>INGENIERIA ECONOMICA</v>
      </c>
      <c r="B18" s="28" t="s">
        <v>41</v>
      </c>
      <c r="C18" s="28" t="str">
        <f>'1'!C17</f>
        <v>601A</v>
      </c>
      <c r="D18" s="28" t="str">
        <f>'1'!D17</f>
        <v>IIND</v>
      </c>
      <c r="E18" s="24">
        <f>'1'!E18</f>
        <v>9</v>
      </c>
      <c r="F18" s="24"/>
      <c r="G18" s="24"/>
      <c r="H18" s="25">
        <f t="shared" si="0"/>
        <v>0</v>
      </c>
      <c r="I18" s="24">
        <f t="shared" si="1"/>
        <v>9</v>
      </c>
      <c r="J18" s="25">
        <f t="shared" si="2"/>
        <v>1</v>
      </c>
      <c r="K18" s="24"/>
      <c r="L18" s="25">
        <f t="shared" si="3"/>
        <v>0</v>
      </c>
      <c r="M18" s="24"/>
      <c r="N18" s="26"/>
    </row>
    <row r="19" spans="1:14" s="11" customFormat="1" x14ac:dyDescent="0.25">
      <c r="A19" s="28" t="str">
        <f>'1'!A18</f>
        <v>INGENIERIA ECONOMICA</v>
      </c>
      <c r="B19" s="28" t="s">
        <v>41</v>
      </c>
      <c r="C19" s="28" t="str">
        <f>'1'!C18</f>
        <v>601B</v>
      </c>
      <c r="D19" s="28" t="str">
        <f>'1'!D18</f>
        <v>IIND</v>
      </c>
      <c r="E19" s="24">
        <f>'1'!E19</f>
        <v>22</v>
      </c>
      <c r="F19" s="24"/>
      <c r="G19" s="24"/>
      <c r="H19" s="25">
        <f t="shared" si="0"/>
        <v>0</v>
      </c>
      <c r="I19" s="24">
        <f t="shared" si="1"/>
        <v>22</v>
      </c>
      <c r="J19" s="25">
        <f t="shared" si="2"/>
        <v>1</v>
      </c>
      <c r="K19" s="24"/>
      <c r="L19" s="25">
        <f t="shared" si="3"/>
        <v>0</v>
      </c>
      <c r="M19" s="24"/>
      <c r="N19" s="26"/>
    </row>
    <row r="20" spans="1:14" s="11" customFormat="1" x14ac:dyDescent="0.25">
      <c r="A20" s="28" t="str">
        <f>'1'!A19</f>
        <v>ANALISIS Y MEJORA DEL PROCESO</v>
      </c>
      <c r="B20" s="28" t="s">
        <v>42</v>
      </c>
      <c r="C20" s="28" t="str">
        <f>'1'!C19</f>
        <v>801A</v>
      </c>
      <c r="D20" s="28" t="str">
        <f>'1'!D19</f>
        <v>IIND</v>
      </c>
      <c r="E20" s="24">
        <f>'1'!E20</f>
        <v>0</v>
      </c>
      <c r="F20" s="24"/>
      <c r="G20" s="24"/>
      <c r="H20" s="25" t="e">
        <f t="shared" si="0"/>
        <v>#DIV/0!</v>
      </c>
      <c r="I20" s="24">
        <f t="shared" si="1"/>
        <v>0</v>
      </c>
      <c r="J20" s="25" t="e">
        <f t="shared" si="2"/>
        <v>#DIV/0!</v>
      </c>
      <c r="K20" s="24"/>
      <c r="L20" s="25" t="e">
        <f t="shared" si="3"/>
        <v>#DIV/0!</v>
      </c>
      <c r="M20" s="24"/>
      <c r="N20" s="26"/>
    </row>
    <row r="21" spans="1:14" s="11" customFormat="1" x14ac:dyDescent="0.25">
      <c r="A21" s="9">
        <f>'1'!A21</f>
        <v>0</v>
      </c>
      <c r="B21" s="24"/>
      <c r="C21" s="24">
        <f>'1'!C21</f>
        <v>0</v>
      </c>
      <c r="D21" s="24">
        <f>'1'!D21</f>
        <v>0</v>
      </c>
      <c r="E21" s="24">
        <f>'1'!E21</f>
        <v>0</v>
      </c>
      <c r="F21" s="24"/>
      <c r="G21" s="24"/>
      <c r="H21" s="25" t="e">
        <f t="shared" si="0"/>
        <v>#DIV/0!</v>
      </c>
      <c r="I21" s="24">
        <f t="shared" si="1"/>
        <v>0</v>
      </c>
      <c r="J21" s="25" t="e">
        <f t="shared" si="2"/>
        <v>#DIV/0!</v>
      </c>
      <c r="K21" s="24"/>
      <c r="L21" s="25" t="e">
        <f t="shared" si="3"/>
        <v>#DIV/0!</v>
      </c>
      <c r="M21" s="24"/>
      <c r="N21" s="26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5">
      <c r="A32" s="12"/>
    </row>
    <row r="33" spans="1:10" ht="13" x14ac:dyDescent="0.3">
      <c r="B33" s="48" t="s">
        <v>27</v>
      </c>
      <c r="C33" s="48"/>
      <c r="D33" s="48"/>
      <c r="G33" s="33" t="s">
        <v>28</v>
      </c>
      <c r="H33" s="33"/>
      <c r="I33" s="33"/>
      <c r="J33" s="33"/>
    </row>
    <row r="34" spans="1:10" ht="62.25" customHeight="1" x14ac:dyDescent="0.25">
      <c r="B34" s="49"/>
      <c r="C34" s="49"/>
      <c r="D34" s="49"/>
      <c r="G34" s="45"/>
      <c r="H34" s="45"/>
      <c r="I34" s="45"/>
      <c r="J34" s="45"/>
    </row>
    <row r="35" spans="1:10" hidden="1" x14ac:dyDescent="0.25">
      <c r="A35" s="50" t="e">
        <v>#REF!</v>
      </c>
      <c r="B35" s="50"/>
      <c r="C35" s="6"/>
      <c r="E35" s="50"/>
      <c r="F35" s="50"/>
      <c r="G35" s="50"/>
      <c r="H35" s="50"/>
    </row>
    <row r="36" spans="1:10" hidden="1" x14ac:dyDescent="0.25"/>
    <row r="37" spans="1:10" ht="45" customHeight="1" x14ac:dyDescent="0.25">
      <c r="B37" s="51" t="str">
        <f>B10</f>
        <v>MII. ELVIRA GOMEZ BARRIENTOS</v>
      </c>
      <c r="C37" s="51"/>
      <c r="D37" s="51"/>
      <c r="E37" s="13"/>
      <c r="F37" s="13"/>
      <c r="G37" s="52" t="s">
        <v>51</v>
      </c>
      <c r="H37" s="52"/>
      <c r="I37" s="52"/>
      <c r="J37" s="5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1" zoomScale="83" zoomScaleNormal="83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7" style="1" bestFit="1" customWidth="1"/>
    <col min="4" max="4" width="21.90625" style="1" customWidth="1"/>
    <col min="5" max="5" width="9.453125" style="1" customWidth="1"/>
    <col min="6" max="12" width="7.54296875" style="1" customWidth="1"/>
    <col min="13" max="14" width="11.54296875" style="1" bestFit="1" customWidth="1"/>
    <col min="15" max="16384" width="11.453125" style="1"/>
  </cols>
  <sheetData>
    <row r="1" spans="1:14" ht="62.25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" x14ac:dyDescent="0.3">
      <c r="A6" s="34" t="s">
        <v>2</v>
      </c>
      <c r="B6" s="34"/>
      <c r="C6" s="34"/>
      <c r="D6" s="34"/>
      <c r="E6" s="35" t="s">
        <v>40</v>
      </c>
      <c r="F6" s="35"/>
      <c r="G6" s="35"/>
      <c r="H6" s="3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5" t="s">
        <v>29</v>
      </c>
      <c r="C8" s="45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44" t="s">
        <v>7</v>
      </c>
      <c r="J8" s="44"/>
      <c r="K8" s="44"/>
      <c r="L8" s="45" t="str">
        <f>'1'!L8</f>
        <v>FEB-JUL 2023</v>
      </c>
      <c r="M8" s="45"/>
      <c r="N8" s="45"/>
    </row>
    <row r="10" spans="1:14" ht="13" x14ac:dyDescent="0.3">
      <c r="A10" s="4" t="s">
        <v>8</v>
      </c>
      <c r="B10" s="45" t="str">
        <f>'1'!B10</f>
        <v>MII. ELVIRA GOMEZ BARRIENTOS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6" t="s">
        <v>9</v>
      </c>
      <c r="B12" s="42" t="s">
        <v>10</v>
      </c>
      <c r="C12" s="42" t="s">
        <v>11</v>
      </c>
      <c r="D12" s="37" t="s">
        <v>12</v>
      </c>
      <c r="E12" s="37" t="s">
        <v>13</v>
      </c>
      <c r="F12" s="37" t="s">
        <v>14</v>
      </c>
      <c r="G12" s="37"/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19</v>
      </c>
      <c r="M12" s="37" t="s">
        <v>20</v>
      </c>
      <c r="N12" s="39" t="s">
        <v>21</v>
      </c>
    </row>
    <row r="13" spans="1:14" ht="13" x14ac:dyDescent="0.25">
      <c r="A13" s="47"/>
      <c r="B13" s="43"/>
      <c r="C13" s="43"/>
      <c r="D13" s="38"/>
      <c r="E13" s="38"/>
      <c r="F13" s="7" t="s">
        <v>22</v>
      </c>
      <c r="G13" s="7" t="s">
        <v>23</v>
      </c>
      <c r="H13" s="38"/>
      <c r="I13" s="38"/>
      <c r="J13" s="38"/>
      <c r="K13" s="38"/>
      <c r="L13" s="38"/>
      <c r="M13" s="38"/>
      <c r="N13" s="40"/>
    </row>
    <row r="14" spans="1:14" s="11" customFormat="1" x14ac:dyDescent="0.25">
      <c r="A14" s="27" t="s">
        <v>36</v>
      </c>
      <c r="B14" s="24" t="s">
        <v>35</v>
      </c>
      <c r="C14" s="24" t="str">
        <f>'[1]1'!C14</f>
        <v>701A</v>
      </c>
      <c r="D14" s="24" t="str">
        <f>'[1]1'!D14</f>
        <v>IIND</v>
      </c>
      <c r="E14" s="24">
        <v>25</v>
      </c>
      <c r="F14" s="24">
        <v>19</v>
      </c>
      <c r="G14" s="24">
        <v>4</v>
      </c>
      <c r="H14" s="25">
        <f>(F14+G14)/E14</f>
        <v>0.92</v>
      </c>
      <c r="I14" s="24">
        <f t="shared" ref="I14:I25" si="0">(E14-SUM(F14:G14))-K14</f>
        <v>1</v>
      </c>
      <c r="J14" s="25">
        <f t="shared" ref="J14:J25" si="1">I14/E14</f>
        <v>0.04</v>
      </c>
      <c r="K14" s="24">
        <v>1</v>
      </c>
      <c r="L14" s="25">
        <f t="shared" ref="L14:L25" si="2">K14/E14</f>
        <v>0.04</v>
      </c>
      <c r="M14" s="24"/>
      <c r="N14" s="26"/>
    </row>
    <row r="15" spans="1:14" s="11" customFormat="1" x14ac:dyDescent="0.25">
      <c r="A15" s="27" t="s">
        <v>37</v>
      </c>
      <c r="B15" s="24" t="s">
        <v>35</v>
      </c>
      <c r="C15" s="24" t="str">
        <f>'1'!C16</f>
        <v>501A</v>
      </c>
      <c r="D15" s="24" t="str">
        <f>'[1]1'!D15</f>
        <v>IIND</v>
      </c>
      <c r="E15" s="24">
        <f>'[1]1'!E15</f>
        <v>20</v>
      </c>
      <c r="F15" s="24"/>
      <c r="G15" s="24"/>
      <c r="H15" s="25">
        <f t="shared" ref="H15:H25" si="3">(F15+G15)/E15</f>
        <v>0</v>
      </c>
      <c r="I15" s="24">
        <f t="shared" si="0"/>
        <v>20</v>
      </c>
      <c r="J15" s="25">
        <f t="shared" si="1"/>
        <v>1</v>
      </c>
      <c r="K15" s="24"/>
      <c r="L15" s="25">
        <f t="shared" si="2"/>
        <v>0</v>
      </c>
      <c r="M15" s="24">
        <v>70.13</v>
      </c>
      <c r="N15" s="26">
        <v>0.78</v>
      </c>
    </row>
    <row r="16" spans="1:14" s="11" customFormat="1" x14ac:dyDescent="0.25">
      <c r="A16" s="27" t="s">
        <v>37</v>
      </c>
      <c r="B16" s="24" t="s">
        <v>35</v>
      </c>
      <c r="C16" s="24" t="e">
        <f>'1'!#REF!</f>
        <v>#REF!</v>
      </c>
      <c r="D16" s="24">
        <f>'[1]1'!D16</f>
        <v>0</v>
      </c>
      <c r="E16" s="24">
        <f>'[1]1'!E16</f>
        <v>0</v>
      </c>
      <c r="F16" s="24"/>
      <c r="G16" s="24"/>
      <c r="H16" s="25" t="e">
        <f t="shared" si="3"/>
        <v>#DIV/0!</v>
      </c>
      <c r="I16" s="24">
        <f t="shared" si="0"/>
        <v>0</v>
      </c>
      <c r="J16" s="25" t="e">
        <f t="shared" si="1"/>
        <v>#DIV/0!</v>
      </c>
      <c r="K16" s="24"/>
      <c r="L16" s="25" t="e">
        <f t="shared" si="2"/>
        <v>#DIV/0!</v>
      </c>
      <c r="M16" s="24">
        <v>74.459999999999994</v>
      </c>
      <c r="N16" s="26">
        <v>0.85</v>
      </c>
    </row>
    <row r="17" spans="1:14" s="11" customFormat="1" x14ac:dyDescent="0.25">
      <c r="A17" s="27" t="s">
        <v>39</v>
      </c>
      <c r="B17" s="24" t="s">
        <v>35</v>
      </c>
      <c r="C17" s="24" t="str">
        <f>'1'!C17</f>
        <v>601A</v>
      </c>
      <c r="D17" s="24">
        <f>'[1]1'!D17</f>
        <v>0</v>
      </c>
      <c r="E17" s="24">
        <f>'[1]1'!E17</f>
        <v>0</v>
      </c>
      <c r="F17" s="24"/>
      <c r="G17" s="24"/>
      <c r="H17" s="25" t="e">
        <f t="shared" si="3"/>
        <v>#DIV/0!</v>
      </c>
      <c r="I17" s="24">
        <f t="shared" si="0"/>
        <v>0</v>
      </c>
      <c r="J17" s="25" t="e">
        <f t="shared" si="1"/>
        <v>#DIV/0!</v>
      </c>
      <c r="K17" s="24"/>
      <c r="L17" s="25" t="e">
        <f t="shared" si="2"/>
        <v>#DIV/0!</v>
      </c>
      <c r="M17" s="24"/>
      <c r="N17" s="26"/>
    </row>
    <row r="18" spans="1:14" s="11" customFormat="1" x14ac:dyDescent="0.25">
      <c r="A18" s="27" t="s">
        <v>31</v>
      </c>
      <c r="B18" s="24" t="s">
        <v>35</v>
      </c>
      <c r="C18" s="24" t="str">
        <f>'1'!C18</f>
        <v>601B</v>
      </c>
      <c r="D18" s="24">
        <f>'[1]1'!D18</f>
        <v>0</v>
      </c>
      <c r="E18" s="24">
        <f>'[1]1'!E18</f>
        <v>0</v>
      </c>
      <c r="F18" s="24"/>
      <c r="G18" s="24"/>
      <c r="H18" s="25" t="e">
        <f t="shared" si="3"/>
        <v>#DIV/0!</v>
      </c>
      <c r="I18" s="24">
        <f t="shared" si="0"/>
        <v>0</v>
      </c>
      <c r="J18" s="25" t="e">
        <f t="shared" si="1"/>
        <v>#DIV/0!</v>
      </c>
      <c r="K18" s="24"/>
      <c r="L18" s="25" t="e">
        <f t="shared" si="2"/>
        <v>#DIV/0!</v>
      </c>
      <c r="M18" s="24"/>
      <c r="N18" s="26"/>
    </row>
    <row r="19" spans="1:14" s="11" customFormat="1" x14ac:dyDescent="0.25">
      <c r="A19" s="27" t="s">
        <v>31</v>
      </c>
      <c r="B19" s="24" t="s">
        <v>35</v>
      </c>
      <c r="C19" s="24" t="str">
        <f>'1'!C19</f>
        <v>801A</v>
      </c>
      <c r="D19" s="24">
        <f>'[1]1'!D19</f>
        <v>0</v>
      </c>
      <c r="E19" s="24">
        <f>'[1]1'!E19</f>
        <v>0</v>
      </c>
      <c r="F19" s="24"/>
      <c r="G19" s="24"/>
      <c r="H19" s="25" t="e">
        <f t="shared" si="3"/>
        <v>#DIV/0!</v>
      </c>
      <c r="I19" s="24">
        <f t="shared" si="0"/>
        <v>0</v>
      </c>
      <c r="J19" s="25" t="e">
        <f t="shared" si="1"/>
        <v>#DIV/0!</v>
      </c>
      <c r="K19" s="24"/>
      <c r="L19" s="25" t="e">
        <f t="shared" si="2"/>
        <v>#DIV/0!</v>
      </c>
      <c r="M19" s="24"/>
      <c r="N19" s="26"/>
    </row>
    <row r="20" spans="1:14" s="11" customFormat="1" x14ac:dyDescent="0.25">
      <c r="A20" s="24"/>
      <c r="B20" s="24"/>
      <c r="C20" s="24">
        <f>'[1]1'!C20</f>
        <v>0</v>
      </c>
      <c r="D20" s="24">
        <f>'[1]1'!D20</f>
        <v>0</v>
      </c>
      <c r="E20" s="24">
        <f>'[1]1'!E20</f>
        <v>0</v>
      </c>
      <c r="F20" s="24"/>
      <c r="G20" s="24"/>
      <c r="H20" s="25" t="e">
        <f t="shared" si="3"/>
        <v>#DIV/0!</v>
      </c>
      <c r="I20" s="24">
        <f t="shared" si="0"/>
        <v>0</v>
      </c>
      <c r="J20" s="25" t="e">
        <f t="shared" si="1"/>
        <v>#DIV/0!</v>
      </c>
      <c r="K20" s="24"/>
      <c r="L20" s="25" t="e">
        <f t="shared" si="2"/>
        <v>#DIV/0!</v>
      </c>
      <c r="M20" s="24"/>
      <c r="N20" s="26"/>
    </row>
    <row r="21" spans="1:14" s="11" customFormat="1" x14ac:dyDescent="0.25">
      <c r="A21" s="24"/>
      <c r="B21" s="24"/>
      <c r="C21" s="24">
        <f>'[1]1'!C21</f>
        <v>0</v>
      </c>
      <c r="D21" s="24">
        <f>'[1]1'!D21</f>
        <v>0</v>
      </c>
      <c r="E21" s="24">
        <f>'[1]1'!E21</f>
        <v>0</v>
      </c>
      <c r="F21" s="24"/>
      <c r="G21" s="24"/>
      <c r="H21" s="25" t="e">
        <f t="shared" si="3"/>
        <v>#DIV/0!</v>
      </c>
      <c r="I21" s="24">
        <f t="shared" si="0"/>
        <v>0</v>
      </c>
      <c r="J21" s="25" t="e">
        <f t="shared" si="1"/>
        <v>#DIV/0!</v>
      </c>
      <c r="K21" s="24"/>
      <c r="L21" s="25" t="e">
        <f t="shared" si="2"/>
        <v>#DIV/0!</v>
      </c>
      <c r="M21" s="24"/>
      <c r="N21" s="26"/>
    </row>
    <row r="22" spans="1:14" s="11" customFormat="1" x14ac:dyDescent="0.25">
      <c r="A22" s="24"/>
      <c r="B22" s="24"/>
      <c r="C22" s="24">
        <f>'[1]1'!C22</f>
        <v>0</v>
      </c>
      <c r="D22" s="24">
        <f>'[1]1'!D22</f>
        <v>0</v>
      </c>
      <c r="E22" s="24">
        <f>'[1]1'!E22</f>
        <v>0</v>
      </c>
      <c r="F22" s="24"/>
      <c r="G22" s="24"/>
      <c r="H22" s="25" t="e">
        <f t="shared" si="3"/>
        <v>#DIV/0!</v>
      </c>
      <c r="I22" s="24">
        <f t="shared" si="0"/>
        <v>0</v>
      </c>
      <c r="J22" s="25" t="e">
        <f t="shared" si="1"/>
        <v>#DIV/0!</v>
      </c>
      <c r="K22" s="24"/>
      <c r="L22" s="25" t="e">
        <f t="shared" si="2"/>
        <v>#DIV/0!</v>
      </c>
      <c r="M22" s="24"/>
      <c r="N22" s="26"/>
    </row>
    <row r="23" spans="1:14" s="11" customFormat="1" x14ac:dyDescent="0.25">
      <c r="A23" s="9"/>
      <c r="B23" s="9"/>
      <c r="C23" s="9">
        <f>'[1]1'!C23</f>
        <v>0</v>
      </c>
      <c r="D23" s="9">
        <f>'[1]1'!D23</f>
        <v>0</v>
      </c>
      <c r="E23" s="9">
        <f>'[1]1'!E23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/>
      <c r="B24" s="9"/>
      <c r="C24" s="9">
        <f>'[1]1'!C24</f>
        <v>0</v>
      </c>
      <c r="D24" s="9">
        <f>'[1]1'!D24</f>
        <v>0</v>
      </c>
      <c r="E24" s="9">
        <f>'[1]1'!E24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/>
      <c r="B25" s="9"/>
      <c r="C25" s="9">
        <f>'[1]1'!C25</f>
        <v>0</v>
      </c>
      <c r="D25" s="9">
        <f>'[1]1'!D25</f>
        <v>0</v>
      </c>
      <c r="E25" s="9">
        <f>'[1]1'!E25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19</v>
      </c>
      <c r="G28" s="17">
        <f>SUM(G14:G27)</f>
        <v>4</v>
      </c>
      <c r="H28" s="18">
        <f>SUM(F28:G28)/E28</f>
        <v>0.51111111111111107</v>
      </c>
      <c r="I28" s="17">
        <f t="shared" ref="I28" si="4">(E28-SUM(F28:G28))-K28</f>
        <v>21</v>
      </c>
      <c r="J28" s="18">
        <f t="shared" ref="J28" si="5">I28/E28</f>
        <v>0.46666666666666667</v>
      </c>
      <c r="K28" s="17">
        <f>SUM(K14:K27)</f>
        <v>1</v>
      </c>
      <c r="L28" s="18">
        <f t="shared" ref="L28" si="6">K28/E28</f>
        <v>2.2222222222222223E-2</v>
      </c>
      <c r="M28" s="17">
        <f>AVERAGE(M14:M27)</f>
        <v>72.294999999999987</v>
      </c>
      <c r="N28" s="19">
        <f>AVERAGE(N14:N27)</f>
        <v>0.81499999999999995</v>
      </c>
    </row>
    <row r="30" spans="1:14" ht="120" customHeight="1" x14ac:dyDescent="0.25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5">
      <c r="A32" s="12"/>
    </row>
    <row r="33" spans="1:10" ht="13" x14ac:dyDescent="0.3">
      <c r="B33" s="48" t="s">
        <v>27</v>
      </c>
      <c r="C33" s="48"/>
      <c r="D33" s="48"/>
      <c r="G33" s="33" t="s">
        <v>28</v>
      </c>
      <c r="H33" s="33"/>
      <c r="I33" s="33"/>
      <c r="J33" s="33"/>
    </row>
    <row r="34" spans="1:10" ht="62.25" customHeight="1" x14ac:dyDescent="0.25">
      <c r="B34" s="49"/>
      <c r="C34" s="49"/>
      <c r="D34" s="49"/>
      <c r="G34" s="45"/>
      <c r="H34" s="45"/>
      <c r="I34" s="45"/>
      <c r="J34" s="45"/>
    </row>
    <row r="35" spans="1:10" hidden="1" x14ac:dyDescent="0.25">
      <c r="A35" s="50" t="e">
        <v>#REF!</v>
      </c>
      <c r="B35" s="50"/>
      <c r="C35" s="6"/>
      <c r="E35" s="50"/>
      <c r="F35" s="50"/>
      <c r="G35" s="50"/>
      <c r="H35" s="50"/>
    </row>
    <row r="36" spans="1:10" hidden="1" x14ac:dyDescent="0.25"/>
    <row r="37" spans="1:10" ht="45" customHeight="1" x14ac:dyDescent="0.25">
      <c r="B37" s="51" t="str">
        <f>B10</f>
        <v>MII. ELVIRA GOMEZ BARRIENTOS</v>
      </c>
      <c r="C37" s="51"/>
      <c r="D37" s="51"/>
      <c r="E37" s="13"/>
      <c r="F37" s="13"/>
      <c r="G37" s="52" t="s">
        <v>51</v>
      </c>
      <c r="H37" s="52"/>
      <c r="I37" s="52"/>
      <c r="J37" s="5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ELVIRA GB</cp:lastModifiedBy>
  <cp:revision/>
  <dcterms:created xsi:type="dcterms:W3CDTF">2021-11-22T14:45:25Z</dcterms:created>
  <dcterms:modified xsi:type="dcterms:W3CDTF">2023-05-31T22:37:50Z</dcterms:modified>
  <cp:category/>
  <cp:contentStatus/>
</cp:coreProperties>
</file>