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"/>
    </mc:Choice>
  </mc:AlternateContent>
  <bookViews>
    <workbookView xWindow="0" yWindow="0" windowWidth="19200" windowHeight="809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A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<sst xmlns="http://schemas.openxmlformats.org/spreadsheetml/2006/main" count="215" uniqueCount="57">
  <si>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</si>
  <si>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</si>
  <si>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</si>
  <si>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</si>
  <si>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</si>
  <si>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</si>
  <si>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</si>
  <si>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</si>
  <si>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</si>
  <si>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</si>
  <si>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</si>
  <si>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</si>
  <si>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</si>
  <si>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</si>
  <si>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</si>
  <si>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</si>
  <si>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</si>
  <si>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</si>
  <si>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</si>
  <si>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</si>
  <si>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</si>
  <si>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</si>
  <si>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</si>
  <si>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</si>
  <si>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</si>
  <si>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</si>
  <si>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</si>
  <si>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</si>
  <si>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</si>
  <si>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</si>
  <si>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</si>
  <si>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</si>
  <si>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</si>
  <si>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</si>
  <si>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</si>
  <si>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</si>
  <si>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</si>
  <si>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</si>
  <si>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</si>
  <si>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</si>
  <si>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</si>
  <si>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</si>
  <si>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</si>
  <si>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</si>
  <si>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</si>
  <si>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</si>
  <si>
    <t>III</t>
  </si>
  <si>
    <t>IV</t>
  </si>
  <si>
    <t>V</t>
  </si>
  <si>
    <t>FEBRERO-JULIO 2023</t>
  </si>
  <si>
    <t>205 A</t>
  </si>
  <si>
    <t>205 B</t>
  </si>
  <si>
    <t>210 A</t>
  </si>
  <si>
    <t>405 C</t>
  </si>
  <si>
    <t>DLI</t>
  </si>
  <si>
    <t>COSTOS DE MANUFACTURA</t>
  </si>
  <si>
    <t>COSTOS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</si>
</sst>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4" zoomScaleNormal="94" zoomScaleSheetLayoutView="100" workbookViewId="0">
      <selection activeCell="A19" sqref="A1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49</v>
      </c>
      <c r="M8" s="29"/>
      <c r="N8" s="29"/>
    </row>
    <row r="10" spans="1:14" x14ac:dyDescent="0.4">
      <c r="A10" s="4" t="s">
        <v>8</v>
      </c>
      <c r="B10" s="29" t="s">
        <v>44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55</v>
      </c>
      <c r="B14" s="9">
        <v>1</v>
      </c>
      <c r="C14" s="9" t="s">
        <v>50</v>
      </c>
      <c r="D14" s="9" t="s">
        <v>31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0.91</v>
      </c>
    </row>
    <row r="15" spans="1:14" s="11" customFormat="1" x14ac:dyDescent="0.4">
      <c r="A15" s="8" t="s">
        <v>55</v>
      </c>
      <c r="B15" s="9">
        <v>1</v>
      </c>
      <c r="C15" s="9" t="s">
        <v>51</v>
      </c>
      <c r="D15" s="9" t="s">
        <v>31</v>
      </c>
      <c r="E15" s="9"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61</v>
      </c>
      <c r="N15" s="15">
        <v>0.86</v>
      </c>
    </row>
    <row r="16" spans="1:14" s="11" customFormat="1" x14ac:dyDescent="0.4">
      <c r="A16" s="8" t="s">
        <v>56</v>
      </c>
      <c r="B16" s="9">
        <v>1</v>
      </c>
      <c r="C16" s="9" t="s">
        <v>52</v>
      </c>
      <c r="D16" s="9" t="s">
        <v>54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</v>
      </c>
      <c r="N16" s="15">
        <v>0.64</v>
      </c>
    </row>
    <row r="17" spans="1:14" s="11" customFormat="1" x14ac:dyDescent="0.4">
      <c r="A17" s="8" t="s">
        <v>35</v>
      </c>
      <c r="B17" s="9">
        <v>1</v>
      </c>
      <c r="C17" s="9" t="s">
        <v>36</v>
      </c>
      <c r="D17" s="9" t="s">
        <v>31</v>
      </c>
      <c r="E17" s="9">
        <v>35</v>
      </c>
      <c r="F17" s="9">
        <v>21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46</v>
      </c>
      <c r="N17" s="15">
        <v>0.6</v>
      </c>
    </row>
    <row r="18" spans="1:14" s="11" customFormat="1" x14ac:dyDescent="0.4">
      <c r="A18" s="8" t="s">
        <v>35</v>
      </c>
      <c r="B18" s="9">
        <v>1</v>
      </c>
      <c r="C18" s="9" t="s">
        <v>53</v>
      </c>
      <c r="D18" s="9" t="s">
        <v>31</v>
      </c>
      <c r="E18" s="9"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43</v>
      </c>
      <c r="N18" s="15">
        <v>0.56999999999999995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105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0.71599999999999997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43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26" sqref="D2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45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4</v>
      </c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>
        <v>56</v>
      </c>
      <c r="N14" s="15">
        <v>0.67</v>
      </c>
    </row>
    <row r="15" spans="1:14" s="11" customFormat="1" x14ac:dyDescent="0.4">
      <c r="A15" s="9" t="s">
        <v>37</v>
      </c>
      <c r="B15" s="9" t="s">
        <v>45</v>
      </c>
      <c r="C15" s="9" t="s">
        <v>38</v>
      </c>
      <c r="D15" s="9" t="s">
        <v>31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0.81</v>
      </c>
    </row>
    <row r="16" spans="1:14" s="11" customFormat="1" x14ac:dyDescent="0.4">
      <c r="A16" s="9" t="str">
        <f>'1'!A16</f>
        <v>COSTOS EMPRESARIALES</v>
      </c>
      <c r="B16" s="9" t="s">
        <v>45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72</v>
      </c>
      <c r="N16" s="15">
        <v>0.83</v>
      </c>
    </row>
    <row r="17" spans="1:14" s="11" customFormat="1" x14ac:dyDescent="0.4">
      <c r="A17" s="9" t="str">
        <f>'1'!A17</f>
        <v>DERECHO FISCAL</v>
      </c>
      <c r="B17" s="9" t="s">
        <v>45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16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71</v>
      </c>
      <c r="N17" s="15">
        <v>0.83</v>
      </c>
    </row>
    <row r="18" spans="1:14" s="11" customFormat="1" x14ac:dyDescent="0.4">
      <c r="A18" s="9" t="str">
        <f>'1'!A18</f>
        <v>DERECHO FISCAL</v>
      </c>
      <c r="B18" s="9" t="s">
        <v>45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15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68</v>
      </c>
      <c r="N18" s="15">
        <v>0.83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83</v>
      </c>
      <c r="G28" s="17">
        <f>SUM(G14:G27)</f>
        <v>0</v>
      </c>
      <c r="H28" s="18"/>
      <c r="I28" s="17">
        <f t="shared" si="0"/>
        <v>56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0.79400000000000004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21" sqref="B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46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6</v>
      </c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COSTOS DE MANUFACTURA</v>
      </c>
      <c r="B15" s="9" t="s">
        <v>46</v>
      </c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63</v>
      </c>
      <c r="N15" s="15">
        <v>0.85</v>
      </c>
    </row>
    <row r="16" spans="1:14" s="11" customFormat="1" x14ac:dyDescent="0.4">
      <c r="A16" s="9" t="str">
        <f>'1'!A16</f>
        <v>COSTOS EMPRESARIALES</v>
      </c>
      <c r="B16" s="9" t="s">
        <v>46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26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65</v>
      </c>
      <c r="N16" s="15">
        <v>0.9</v>
      </c>
    </row>
    <row r="17" spans="1:14" s="11" customFormat="1" x14ac:dyDescent="0.4">
      <c r="A17" s="9" t="str">
        <f>'1'!A17</f>
        <v>DERECHO FISCAL</v>
      </c>
      <c r="B17" s="9" t="s">
        <v>46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17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x14ac:dyDescent="0.4">
      <c r="A18" s="9" t="str">
        <f>'1'!A18</f>
        <v>DERECHO FISCAL</v>
      </c>
      <c r="B18" s="9" t="s">
        <v>46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16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69</v>
      </c>
      <c r="N18" s="15">
        <v>0.89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87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69.599999999999994</v>
      </c>
      <c r="N28" s="19">
        <f>AVERAGE(N14:N27)</f>
        <v>0.84000000000000008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47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6</v>
      </c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0.67</v>
      </c>
    </row>
    <row r="15" spans="1:14" s="11" customFormat="1" x14ac:dyDescent="0.4">
      <c r="A15" s="9" t="s">
        <v>35</v>
      </c>
      <c r="B15" s="9" t="s">
        <v>48</v>
      </c>
      <c r="C15" s="9" t="s">
        <v>36</v>
      </c>
      <c r="D15" s="9" t="str">
        <f>'1'!D15</f>
        <v>DLA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0.5</v>
      </c>
    </row>
    <row r="16" spans="1:14" s="11" customFormat="1" x14ac:dyDescent="0.4">
      <c r="A16" s="9" t="str">
        <f>'1'!A16</f>
        <v>COSTOS EMPRESARIALES</v>
      </c>
      <c r="B16" s="9" t="s">
        <v>47</v>
      </c>
      <c r="C16" s="9" t="s">
        <v>38</v>
      </c>
      <c r="D16" s="9" t="str">
        <f>'1'!D16</f>
        <v>DLI</v>
      </c>
      <c r="E16" s="9">
        <v>26</v>
      </c>
      <c r="F16" s="9">
        <v>19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0.73</v>
      </c>
    </row>
    <row r="17" spans="1:14" s="11" customFormat="1" x14ac:dyDescent="0.4">
      <c r="A17" s="9" t="s">
        <v>37</v>
      </c>
      <c r="B17" s="9" t="s">
        <v>48</v>
      </c>
      <c r="C17" s="9" t="s">
        <v>38</v>
      </c>
      <c r="D17" s="9" t="str">
        <f>'1'!D17</f>
        <v>DLA</v>
      </c>
      <c r="E17" s="9">
        <v>26</v>
      </c>
      <c r="F17" s="9">
        <v>19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56</v>
      </c>
      <c r="N17" s="15">
        <v>0.73</v>
      </c>
    </row>
    <row r="18" spans="1:14" s="11" customFormat="1" x14ac:dyDescent="0.4">
      <c r="A18" s="9" t="s">
        <v>37</v>
      </c>
      <c r="B18" s="9" t="s">
        <v>47</v>
      </c>
      <c r="C18" s="9" t="s">
        <v>39</v>
      </c>
      <c r="D18" s="9" t="str">
        <f>'1'!D18</f>
        <v>DLA</v>
      </c>
      <c r="E18" s="9"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68</v>
      </c>
      <c r="N18" s="15">
        <v>0.86</v>
      </c>
    </row>
    <row r="19" spans="1:14" s="11" customFormat="1" x14ac:dyDescent="0.4">
      <c r="A19" s="9" t="s">
        <v>37</v>
      </c>
      <c r="B19" s="9" t="s">
        <v>48</v>
      </c>
      <c r="C19" s="9" t="s">
        <v>39</v>
      </c>
      <c r="D19" s="9" t="s">
        <v>31</v>
      </c>
      <c r="E19" s="9">
        <v>29</v>
      </c>
      <c r="F19" s="9">
        <v>25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0.83</v>
      </c>
    </row>
    <row r="20" spans="1:14" s="11" customFormat="1" x14ac:dyDescent="0.4">
      <c r="A20" s="9" t="s">
        <v>40</v>
      </c>
      <c r="B20" s="9" t="s">
        <v>47</v>
      </c>
      <c r="C20" s="9" t="s">
        <v>41</v>
      </c>
      <c r="D20" s="9" t="s">
        <v>31</v>
      </c>
      <c r="E20" s="9">
        <v>18</v>
      </c>
      <c r="F20" s="9">
        <v>17</v>
      </c>
      <c r="G20" s="9"/>
      <c r="H20" s="10"/>
      <c r="I20" s="9">
        <v>1</v>
      </c>
      <c r="J20" s="10"/>
      <c r="K20" s="9">
        <v>0</v>
      </c>
      <c r="L20" s="10">
        <f t="shared" si="1"/>
        <v>0</v>
      </c>
      <c r="M20" s="9">
        <v>77</v>
      </c>
      <c r="N20" s="15">
        <v>0.89</v>
      </c>
    </row>
    <row r="21" spans="1:14" s="11" customFormat="1" x14ac:dyDescent="0.4">
      <c r="A21" s="9" t="s">
        <v>40</v>
      </c>
      <c r="B21" s="9" t="s">
        <v>47</v>
      </c>
      <c r="C21" s="9" t="s">
        <v>42</v>
      </c>
      <c r="D21" s="9" t="s">
        <v>31</v>
      </c>
      <c r="E21" s="9">
        <v>18</v>
      </c>
      <c r="F21" s="9">
        <v>18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81</v>
      </c>
      <c r="N21" s="15">
        <v>0.61</v>
      </c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135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0.72749999999999992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5</v>
      </c>
      <c r="G14" s="9">
        <v>1</v>
      </c>
      <c r="H14" s="10">
        <f t="shared" ref="H14:H18" si="0">F14/E14</f>
        <v>0.15625</v>
      </c>
      <c r="I14" s="9">
        <f t="shared" ref="I14:I28" si="1">(E14-SUM(F14:G14))-K14</f>
        <v>26</v>
      </c>
      <c r="J14" s="10">
        <f t="shared" ref="J14:J28" si="2">I14/E14</f>
        <v>0.8125</v>
      </c>
      <c r="K14" s="9">
        <v>0</v>
      </c>
      <c r="L14" s="10">
        <f t="shared" ref="L14:L28" si="3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COSTOS DE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15</v>
      </c>
      <c r="G15" s="9">
        <v>8</v>
      </c>
      <c r="H15" s="10">
        <f t="shared" si="0"/>
        <v>0.68181818181818177</v>
      </c>
      <c r="I15" s="9">
        <f t="shared" si="1"/>
        <v>-1</v>
      </c>
      <c r="J15" s="10">
        <f t="shared" si="2"/>
        <v>-4.5454545454545456E-2</v>
      </c>
      <c r="K15" s="9">
        <v>0</v>
      </c>
      <c r="L15" s="10">
        <f t="shared" si="3"/>
        <v>0</v>
      </c>
      <c r="M15" s="9">
        <v>67</v>
      </c>
      <c r="N15" s="15">
        <v>0.88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22</v>
      </c>
      <c r="G16" s="9">
        <v>5</v>
      </c>
      <c r="H16" s="10">
        <f t="shared" si="0"/>
        <v>0.88</v>
      </c>
      <c r="I16" s="9">
        <f t="shared" si="1"/>
        <v>-2</v>
      </c>
      <c r="J16" s="10">
        <f t="shared" si="2"/>
        <v>-0.08</v>
      </c>
      <c r="K16" s="9">
        <v>0</v>
      </c>
      <c r="L16" s="10">
        <f t="shared" si="3"/>
        <v>0</v>
      </c>
      <c r="M16" s="9">
        <v>72</v>
      </c>
      <c r="N16" s="15">
        <v>0.86</v>
      </c>
    </row>
    <row r="17" spans="1:14" s="11" customFormat="1" x14ac:dyDescent="0.4">
      <c r="A17" s="9" t="str">
        <f>'1'!A17</f>
        <v>DERECHO FISCAL</v>
      </c>
      <c r="B17" s="9"/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14</v>
      </c>
      <c r="G17" s="9">
        <v>4</v>
      </c>
      <c r="H17" s="10">
        <f t="shared" si="0"/>
        <v>0.4</v>
      </c>
      <c r="I17" s="9">
        <f t="shared" si="1"/>
        <v>17</v>
      </c>
      <c r="J17" s="10">
        <f t="shared" si="2"/>
        <v>0.48571428571428571</v>
      </c>
      <c r="K17" s="9">
        <v>0</v>
      </c>
      <c r="L17" s="10">
        <f t="shared" si="3"/>
        <v>0</v>
      </c>
      <c r="M17" s="9">
        <v>81</v>
      </c>
      <c r="N17" s="15">
        <v>0.67</v>
      </c>
    </row>
    <row r="18" spans="1:14" s="11" customFormat="1" x14ac:dyDescent="0.4">
      <c r="A18" s="9" t="str">
        <f>'1'!A18</f>
        <v>DERECHO FISCAL</v>
      </c>
      <c r="B18" s="9"/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>
        <v>8</v>
      </c>
      <c r="H18" s="10">
        <f t="shared" si="0"/>
        <v>0.47619047619047616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79</v>
      </c>
      <c r="N18" s="15">
        <v>0.61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66</v>
      </c>
      <c r="G28" s="17">
        <f>SUM(G14:G27)</f>
        <v>26</v>
      </c>
      <c r="H28" s="18">
        <f>SUM(F28:G28)/E28</f>
        <v>0.68148148148148147</v>
      </c>
      <c r="I28" s="17">
        <f t="shared" si="1"/>
        <v>43</v>
      </c>
      <c r="J28" s="18">
        <f t="shared" si="2"/>
        <v>0.31851851851851853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0.73799999999999999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2023-03-25T19:46:39Z</dcterms:modified>
  <cp:category/>
  <cp:contentStatus/>
</cp:coreProperties>
</file>