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"/>
    </mc:Choice>
  </mc:AlternateContent>
  <bookViews>
    <workbookView xWindow="0" yWindow="0" windowWidth="19200" windowHeight="8094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<sst xmlns="http://schemas.openxmlformats.org/spreadsheetml/2006/main" count="213" uniqueCount="53">
  <si>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</si>
  <si>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</si>
  <si>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</si>
  <si>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</si>
  <si>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</si>
  <si>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</si>
  <si>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</si>
  <si>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</si>
  <si>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</si>
  <si>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</si>
  <si>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</si>
  <si>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</si>
  <si>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</si>
  <si>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</si>
  <si>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</si>
  <si>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</si>
  <si>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</si>
  <si>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</si>
  <si>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</si>
  <si>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</si>
  <si>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</si>
  <si>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</si>
  <si>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</si>
  <si>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</si>
  <si>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</si>
  <si>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</si>
  <si>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</si>
  <si>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</si>
  <si>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</si>
  <si>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</si>
  <si>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</si>
  <si>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</si>
  <si>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</si>
  <si>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</si>
  <si>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</si>
  <si>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DERECHO FISCAL</t>
  </si>
  <si>
    <t>405 A</t>
  </si>
  <si>
    <t>105 B</t>
  </si>
  <si>
    <t>M.C.A FRANCISCO TOTO MACHUCHO</t>
  </si>
  <si>
    <t>M.C.A. FRANCISCO TOTO MACHUCHO</t>
  </si>
  <si>
    <t>II</t>
  </si>
  <si>
    <t>III</t>
  </si>
  <si>
    <t>IV</t>
  </si>
  <si>
    <t>V</t>
  </si>
  <si>
    <t>FEBRERO-JULIO 2023</t>
  </si>
  <si>
    <t>205 A</t>
  </si>
  <si>
    <t>205 B</t>
  </si>
  <si>
    <t>210 A</t>
  </si>
  <si>
    <t>405 C</t>
  </si>
  <si>
    <t>DLI</t>
  </si>
  <si>
    <t>COSTOS DE MANUFACTURA</t>
  </si>
  <si>
    <t>COSTOS EMPRESARIALES</t>
  </si>
  <si>
    <t xml:space="preserve">COSTOS DE MANUFACTURA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</si>
</sst>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7" zoomScale="94" zoomScaleNormal="94" zoomScaleSheetLayoutView="100" workbookViewId="0">
      <selection activeCell="A19" sqref="A19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4">
      <c r="A10" s="4" t="s">
        <v>8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50</v>
      </c>
      <c r="B14" s="9">
        <v>1</v>
      </c>
      <c r="C14" s="9" t="s">
        <v>45</v>
      </c>
      <c r="D14" s="9" t="s">
        <v>31</v>
      </c>
      <c r="E14" s="9">
        <v>32</v>
      </c>
      <c r="F14" s="9">
        <v>29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0.91</v>
      </c>
    </row>
    <row r="15" spans="1:14" s="11" customFormat="1" x14ac:dyDescent="0.4">
      <c r="A15" s="8" t="s">
        <v>50</v>
      </c>
      <c r="B15" s="9">
        <v>1</v>
      </c>
      <c r="C15" s="9" t="s">
        <v>46</v>
      </c>
      <c r="D15" s="9" t="s">
        <v>31</v>
      </c>
      <c r="E15" s="9"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61</v>
      </c>
      <c r="N15" s="15">
        <v>0.86</v>
      </c>
    </row>
    <row r="16" spans="1:14" s="11" customFormat="1" x14ac:dyDescent="0.4">
      <c r="A16" s="8" t="s">
        <v>51</v>
      </c>
      <c r="B16" s="9">
        <v>1</v>
      </c>
      <c r="C16" s="9" t="s">
        <v>47</v>
      </c>
      <c r="D16" s="9" t="s">
        <v>49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72</v>
      </c>
      <c r="N16" s="15">
        <v>0.64</v>
      </c>
    </row>
    <row r="17" spans="1:14" s="11" customFormat="1" x14ac:dyDescent="0.4">
      <c r="A17" s="8" t="s">
        <v>35</v>
      </c>
      <c r="B17" s="9">
        <v>1</v>
      </c>
      <c r="C17" s="9" t="s">
        <v>36</v>
      </c>
      <c r="D17" s="9" t="s">
        <v>31</v>
      </c>
      <c r="E17" s="9">
        <v>35</v>
      </c>
      <c r="F17" s="9">
        <v>21</v>
      </c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46</v>
      </c>
      <c r="N17" s="15">
        <v>0.6</v>
      </c>
    </row>
    <row r="18" spans="1:14" s="11" customFormat="1" x14ac:dyDescent="0.4">
      <c r="A18" s="8" t="s">
        <v>35</v>
      </c>
      <c r="B18" s="9">
        <v>1</v>
      </c>
      <c r="C18" s="9" t="s">
        <v>48</v>
      </c>
      <c r="D18" s="9" t="s">
        <v>31</v>
      </c>
      <c r="E18" s="9">
        <v>21</v>
      </c>
      <c r="F18" s="9">
        <v>12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43</v>
      </c>
      <c r="N18" s="15">
        <v>0.56999999999999995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105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0.71599999999999997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38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28" sqref="G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40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18</v>
      </c>
      <c r="G14" s="9"/>
      <c r="H14" s="10"/>
      <c r="I14" s="9">
        <f t="shared" ref="I14:I28" si="0">(E14-SUM(F14:G14))-K14</f>
        <v>14</v>
      </c>
      <c r="J14" s="10"/>
      <c r="K14" s="9"/>
      <c r="L14" s="10">
        <f t="shared" ref="L14:L28" si="1">K14/E14</f>
        <v>0</v>
      </c>
      <c r="M14" s="9">
        <v>42</v>
      </c>
      <c r="N14" s="15">
        <v>0.56000000000000005</v>
      </c>
    </row>
    <row r="15" spans="1:14" s="11" customFormat="1" x14ac:dyDescent="0.4">
      <c r="A15" s="9" t="s">
        <v>50</v>
      </c>
      <c r="B15" s="9" t="s">
        <v>40</v>
      </c>
      <c r="C15" s="9" t="s">
        <v>37</v>
      </c>
      <c r="D15" s="9" t="s">
        <v>31</v>
      </c>
      <c r="E15" s="9">
        <v>22</v>
      </c>
      <c r="F15" s="9">
        <v>12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40</v>
      </c>
      <c r="N15" s="15">
        <v>0.55000000000000004</v>
      </c>
    </row>
    <row r="16" spans="1:14" s="11" customFormat="1" x14ac:dyDescent="0.4">
      <c r="A16" s="9" t="str">
        <f>'1'!A16</f>
        <v>COSTOS EMPRESARIALES</v>
      </c>
      <c r="B16" s="9" t="s">
        <v>40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13</v>
      </c>
      <c r="G16" s="9"/>
      <c r="H16" s="10"/>
      <c r="I16" s="9">
        <f t="shared" si="0"/>
        <v>12</v>
      </c>
      <c r="J16" s="10"/>
      <c r="K16" s="9"/>
      <c r="L16" s="10">
        <f t="shared" si="1"/>
        <v>0</v>
      </c>
      <c r="M16" s="9">
        <v>39</v>
      </c>
      <c r="N16" s="15">
        <v>0.52</v>
      </c>
    </row>
    <row r="17" spans="1:14" s="11" customFormat="1" x14ac:dyDescent="0.4">
      <c r="A17" s="9" t="str">
        <f>'1'!A17</f>
        <v>DERECHO FISCAL</v>
      </c>
      <c r="B17" s="9" t="s">
        <v>40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17</v>
      </c>
      <c r="G17" s="9"/>
      <c r="H17" s="10"/>
      <c r="I17" s="9">
        <f t="shared" si="0"/>
        <v>18</v>
      </c>
      <c r="J17" s="10"/>
      <c r="K17" s="9"/>
      <c r="L17" s="10">
        <f t="shared" si="1"/>
        <v>0</v>
      </c>
      <c r="M17" s="9">
        <v>32</v>
      </c>
      <c r="N17" s="15">
        <v>0.49</v>
      </c>
    </row>
    <row r="18" spans="1:14" s="11" customFormat="1" x14ac:dyDescent="0.4">
      <c r="A18" s="9" t="str">
        <f>'1'!A18</f>
        <v>DERECHO FISCAL</v>
      </c>
      <c r="B18" s="9" t="s">
        <v>40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10</v>
      </c>
      <c r="G18" s="9"/>
      <c r="H18" s="10"/>
      <c r="I18" s="9">
        <f t="shared" si="0"/>
        <v>11</v>
      </c>
      <c r="J18" s="10"/>
      <c r="K18" s="9"/>
      <c r="L18" s="10">
        <f t="shared" si="1"/>
        <v>0</v>
      </c>
      <c r="M18" s="9">
        <v>33</v>
      </c>
      <c r="N18" s="15">
        <v>0.48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70</v>
      </c>
      <c r="G28" s="17"/>
      <c r="H28" s="18"/>
      <c r="I28" s="17">
        <f t="shared" si="0"/>
        <v>65</v>
      </c>
      <c r="J28" s="18"/>
      <c r="K28" s="17"/>
      <c r="L28" s="18">
        <f t="shared" si="1"/>
        <v>0</v>
      </c>
      <c r="M28" s="17">
        <f>AVERAGE(M14:M27)</f>
        <v>37.200000000000003</v>
      </c>
      <c r="N28" s="19">
        <f>AVERAGE(N14:N27)</f>
        <v>0.52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A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41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25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0.78</v>
      </c>
    </row>
    <row r="15" spans="1:14" s="11" customFormat="1" x14ac:dyDescent="0.4">
      <c r="A15" s="9" t="str">
        <f>'1'!A15</f>
        <v>COSTOS DE MANUFACTURA</v>
      </c>
      <c r="B15" s="9" t="s">
        <v>41</v>
      </c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0.73</v>
      </c>
    </row>
    <row r="16" spans="1:14" s="11" customFormat="1" x14ac:dyDescent="0.4">
      <c r="A16" s="9" t="str">
        <f>'1'!A16</f>
        <v>COSTOS EMPRESARIALES</v>
      </c>
      <c r="B16" s="9" t="s">
        <v>41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16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</v>
      </c>
      <c r="N16" s="15">
        <v>0.64</v>
      </c>
    </row>
    <row r="17" spans="1:14" s="11" customFormat="1" x14ac:dyDescent="0.4">
      <c r="A17" s="9" t="str">
        <f>'1'!A17</f>
        <v>DERECHO FISCAL</v>
      </c>
      <c r="B17" s="9" t="s">
        <v>41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23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51</v>
      </c>
      <c r="N17" s="15">
        <v>0.66</v>
      </c>
    </row>
    <row r="18" spans="1:14" s="11" customFormat="1" x14ac:dyDescent="0.4">
      <c r="A18" s="9" t="str">
        <f>'1'!A18</f>
        <v>DERECHO FISCAL</v>
      </c>
      <c r="B18" s="9" t="s">
        <v>41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45</v>
      </c>
      <c r="N18" s="15">
        <v>0.56999999999999995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92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51.8</v>
      </c>
      <c r="N28" s="19">
        <f>AVERAGE(N14:N27)</f>
        <v>0.67599999999999993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H23" sqref="H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">
        <v>52</v>
      </c>
      <c r="B14" s="9" t="s">
        <v>42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24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0.75</v>
      </c>
    </row>
    <row r="15" spans="1:14" s="11" customFormat="1" x14ac:dyDescent="0.4">
      <c r="A15" s="9" t="s">
        <v>52</v>
      </c>
      <c r="B15" s="9" t="s">
        <v>42</v>
      </c>
      <c r="C15" s="9" t="s">
        <v>46</v>
      </c>
      <c r="D15" s="9" t="str">
        <f>'1'!D15</f>
        <v>DLA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38</v>
      </c>
      <c r="N15" s="15">
        <v>0.45</v>
      </c>
    </row>
    <row r="16" spans="1:14" s="11" customFormat="1" x14ac:dyDescent="0.4">
      <c r="A16" s="9" t="s">
        <v>51</v>
      </c>
      <c r="B16" s="9" t="s">
        <v>42</v>
      </c>
      <c r="C16" s="9" t="s">
        <v>47</v>
      </c>
      <c r="D16" s="9" t="str">
        <f>'1'!D16</f>
        <v>DLI</v>
      </c>
      <c r="E16" s="9">
        <v>25</v>
      </c>
      <c r="F16" s="9">
        <v>16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50</v>
      </c>
      <c r="N16" s="15">
        <v>0.64</v>
      </c>
    </row>
    <row r="17" spans="1:14" s="11" customFormat="1" x14ac:dyDescent="0.4">
      <c r="A17" s="9" t="s">
        <v>35</v>
      </c>
      <c r="B17" s="9" t="s">
        <v>42</v>
      </c>
      <c r="C17" s="9" t="s">
        <v>36</v>
      </c>
      <c r="D17" s="9" t="str">
        <f>'1'!D17</f>
        <v>DLA</v>
      </c>
      <c r="E17" s="9">
        <v>35</v>
      </c>
      <c r="F17" s="9">
        <v>31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67</v>
      </c>
      <c r="N17" s="15">
        <v>0.89</v>
      </c>
    </row>
    <row r="18" spans="1:14" s="11" customFormat="1" x14ac:dyDescent="0.4">
      <c r="A18" s="9" t="s">
        <v>35</v>
      </c>
      <c r="B18" s="9" t="s">
        <v>43</v>
      </c>
      <c r="C18" s="9" t="s">
        <v>36</v>
      </c>
      <c r="D18" s="9" t="str">
        <f>'1'!D18</f>
        <v>DLA</v>
      </c>
      <c r="E18" s="9">
        <v>35</v>
      </c>
      <c r="F18" s="9">
        <v>19</v>
      </c>
      <c r="G18" s="9"/>
      <c r="H18" s="10"/>
      <c r="I18" s="9">
        <f t="shared" si="0"/>
        <v>16</v>
      </c>
      <c r="J18" s="10"/>
      <c r="K18" s="9">
        <v>0</v>
      </c>
      <c r="L18" s="10">
        <f t="shared" si="1"/>
        <v>0</v>
      </c>
      <c r="M18" s="9">
        <v>43</v>
      </c>
      <c r="N18" s="15">
        <v>0.54</v>
      </c>
    </row>
    <row r="19" spans="1:14" s="11" customFormat="1" x14ac:dyDescent="0.4">
      <c r="A19" s="9" t="s">
        <v>35</v>
      </c>
      <c r="B19" s="9" t="s">
        <v>42</v>
      </c>
      <c r="C19" s="9" t="s">
        <v>48</v>
      </c>
      <c r="D19" s="9" t="s">
        <v>31</v>
      </c>
      <c r="E19" s="9">
        <v>21</v>
      </c>
      <c r="F19" s="9">
        <v>19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69</v>
      </c>
      <c r="N19" s="15">
        <v>0.95</v>
      </c>
    </row>
    <row r="20" spans="1:14" s="11" customFormat="1" x14ac:dyDescent="0.4">
      <c r="A20" s="9" t="s">
        <v>35</v>
      </c>
      <c r="B20" s="9" t="s">
        <v>43</v>
      </c>
      <c r="C20" s="9" t="s">
        <v>48</v>
      </c>
      <c r="D20" s="9" t="s">
        <v>31</v>
      </c>
      <c r="E20" s="9">
        <v>21</v>
      </c>
      <c r="F20" s="9">
        <v>14</v>
      </c>
      <c r="G20" s="9"/>
      <c r="H20" s="10"/>
      <c r="I20" s="9">
        <v>7</v>
      </c>
      <c r="J20" s="10"/>
      <c r="K20" s="9">
        <v>0</v>
      </c>
      <c r="L20" s="10">
        <f t="shared" si="1"/>
        <v>0</v>
      </c>
      <c r="M20" s="9">
        <v>49</v>
      </c>
      <c r="N20" s="15">
        <v>0.67</v>
      </c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191</v>
      </c>
      <c r="F28" s="17">
        <f>SUM(F14:F27)</f>
        <v>133</v>
      </c>
      <c r="G28" s="17">
        <f>SUM(G14:G27)</f>
        <v>0</v>
      </c>
      <c r="H28" s="18"/>
      <c r="I28" s="17">
        <f t="shared" si="0"/>
        <v>58</v>
      </c>
      <c r="J28" s="18"/>
      <c r="K28" s="17">
        <f>SUM(K14:K27)</f>
        <v>0</v>
      </c>
      <c r="L28" s="18">
        <f t="shared" si="1"/>
        <v>0</v>
      </c>
      <c r="M28" s="17">
        <f>AVERAGE(M14:M27)</f>
        <v>53.857142857142854</v>
      </c>
      <c r="N28" s="19">
        <f>AVERAGE(N14:N27)</f>
        <v>0.69857142857142851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22" sqref="M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5</v>
      </c>
      <c r="G14" s="9">
        <v>1</v>
      </c>
      <c r="H14" s="10">
        <f t="shared" ref="H14:H18" si="0">F14/E14</f>
        <v>0.15625</v>
      </c>
      <c r="I14" s="9">
        <f t="shared" ref="I14:I28" si="1">(E14-SUM(F14:G14))-K14</f>
        <v>26</v>
      </c>
      <c r="J14" s="10">
        <f t="shared" ref="J14:J28" si="2">I14/E14</f>
        <v>0.8125</v>
      </c>
      <c r="K14" s="9">
        <v>0</v>
      </c>
      <c r="L14" s="10">
        <f t="shared" ref="L14:L28" si="3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COSTOS DE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15</v>
      </c>
      <c r="G15" s="9">
        <v>8</v>
      </c>
      <c r="H15" s="10">
        <f t="shared" si="0"/>
        <v>0.68181818181818177</v>
      </c>
      <c r="I15" s="9">
        <f t="shared" si="1"/>
        <v>-1</v>
      </c>
      <c r="J15" s="10">
        <f t="shared" si="2"/>
        <v>-4.5454545454545456E-2</v>
      </c>
      <c r="K15" s="9">
        <v>0</v>
      </c>
      <c r="L15" s="10">
        <f t="shared" si="3"/>
        <v>0</v>
      </c>
      <c r="M15" s="9">
        <v>67</v>
      </c>
      <c r="N15" s="15">
        <v>0.88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22</v>
      </c>
      <c r="G16" s="9">
        <v>5</v>
      </c>
      <c r="H16" s="10">
        <f t="shared" si="0"/>
        <v>0.88</v>
      </c>
      <c r="I16" s="9">
        <f t="shared" si="1"/>
        <v>-2</v>
      </c>
      <c r="J16" s="10">
        <f t="shared" si="2"/>
        <v>-0.08</v>
      </c>
      <c r="K16" s="9">
        <v>0</v>
      </c>
      <c r="L16" s="10">
        <f t="shared" si="3"/>
        <v>0</v>
      </c>
      <c r="M16" s="9">
        <v>72</v>
      </c>
      <c r="N16" s="15">
        <v>0.86</v>
      </c>
    </row>
    <row r="17" spans="1:14" s="11" customFormat="1" x14ac:dyDescent="0.4">
      <c r="A17" s="9" t="str">
        <f>'1'!A17</f>
        <v>DERECHO FISCAL</v>
      </c>
      <c r="B17" s="9"/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14</v>
      </c>
      <c r="G17" s="9">
        <v>4</v>
      </c>
      <c r="H17" s="10">
        <f t="shared" si="0"/>
        <v>0.4</v>
      </c>
      <c r="I17" s="9">
        <f t="shared" si="1"/>
        <v>17</v>
      </c>
      <c r="J17" s="10">
        <f t="shared" si="2"/>
        <v>0.48571428571428571</v>
      </c>
      <c r="K17" s="9">
        <v>0</v>
      </c>
      <c r="L17" s="10">
        <f t="shared" si="3"/>
        <v>0</v>
      </c>
      <c r="M17" s="9">
        <v>81</v>
      </c>
      <c r="N17" s="15">
        <v>0.67</v>
      </c>
    </row>
    <row r="18" spans="1:14" s="11" customFormat="1" x14ac:dyDescent="0.4">
      <c r="A18" s="9" t="str">
        <f>'1'!A18</f>
        <v>DERECHO FISCAL</v>
      </c>
      <c r="B18" s="9"/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10</v>
      </c>
      <c r="G18" s="9">
        <v>8</v>
      </c>
      <c r="H18" s="10">
        <f t="shared" si="0"/>
        <v>0.47619047619047616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79</v>
      </c>
      <c r="N18" s="15">
        <v>0.61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66</v>
      </c>
      <c r="G28" s="17">
        <f>SUM(G14:G27)</f>
        <v>26</v>
      </c>
      <c r="H28" s="18">
        <f>SUM(F28:G28)/E28</f>
        <v>0.68148148148148147</v>
      </c>
      <c r="I28" s="17">
        <f t="shared" si="1"/>
        <v>43</v>
      </c>
      <c r="J28" s="18">
        <f t="shared" si="2"/>
        <v>0.31851851851851853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0.73799999999999999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2023-06-25T20:05:51Z</dcterms:modified>
  <cp:category/>
  <cp:contentStatus/>
</cp:coreProperties>
</file>