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s1\Reporte\Parcial\"/>
    </mc:Choice>
  </mc:AlternateContent>
  <xr:revisionPtr revIDLastSave="0" documentId="13_ncr:1_{119F9F30-876A-40ED-9330-7FDC24A9AD0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yO" sheetId="9" r:id="rId1"/>
    <sheet name="POO" sheetId="8" r:id="rId2"/>
    <sheet name="SAE" sheetId="7" r:id="rId3"/>
    <sheet name="TCD" sheetId="6" r:id="rId4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2" i="9" l="1"/>
  <c r="T32" i="9"/>
  <c r="V29" i="8"/>
  <c r="T29" i="8"/>
  <c r="V29" i="7"/>
  <c r="T29" i="7"/>
  <c r="V18" i="6"/>
  <c r="T18" i="6"/>
  <c r="T23" i="6" l="1"/>
  <c r="T32" i="8"/>
  <c r="T34" i="9"/>
  <c r="T32" i="7"/>
  <c r="Q9" i="8"/>
  <c r="P57" i="9"/>
  <c r="O57" i="9"/>
  <c r="N57" i="9"/>
  <c r="M57" i="9"/>
  <c r="L57" i="9"/>
  <c r="K57" i="9"/>
  <c r="P56" i="9"/>
  <c r="O56" i="9"/>
  <c r="N56" i="9"/>
  <c r="M56" i="9"/>
  <c r="L56" i="9"/>
  <c r="K56" i="9"/>
  <c r="J56" i="9"/>
  <c r="P55" i="9"/>
  <c r="P58" i="9" s="1"/>
  <c r="O55" i="9"/>
  <c r="O58" i="9" s="1"/>
  <c r="N55" i="9"/>
  <c r="N58" i="9" s="1"/>
  <c r="M55" i="9"/>
  <c r="M58" i="9" s="1"/>
  <c r="L55" i="9"/>
  <c r="L58" i="9" s="1"/>
  <c r="K55" i="9"/>
  <c r="K58" i="9" s="1"/>
  <c r="J55" i="9"/>
  <c r="P54" i="9"/>
  <c r="O54" i="9"/>
  <c r="N54" i="9"/>
  <c r="M54" i="9"/>
  <c r="L54" i="9"/>
  <c r="K54" i="9"/>
  <c r="J54" i="9"/>
  <c r="Q53" i="9"/>
  <c r="Q52" i="9"/>
  <c r="Q51" i="9"/>
  <c r="Q50" i="9"/>
  <c r="Q49" i="9"/>
  <c r="Q48" i="9"/>
  <c r="Q47" i="9"/>
  <c r="Q46" i="9"/>
  <c r="Q45" i="9"/>
  <c r="Q44" i="9"/>
  <c r="Q4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B10" i="9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Q9" i="9"/>
  <c r="N57" i="8"/>
  <c r="M57" i="8"/>
  <c r="L57" i="8"/>
  <c r="P56" i="8"/>
  <c r="O56" i="8"/>
  <c r="N56" i="8"/>
  <c r="M56" i="8"/>
  <c r="L56" i="8"/>
  <c r="K56" i="8"/>
  <c r="J56" i="8"/>
  <c r="P55" i="8"/>
  <c r="P58" i="8" s="1"/>
  <c r="O55" i="8"/>
  <c r="O58" i="8" s="1"/>
  <c r="N55" i="8"/>
  <c r="N58" i="8" s="1"/>
  <c r="M55" i="8"/>
  <c r="M58" i="8" s="1"/>
  <c r="L55" i="8"/>
  <c r="L58" i="8" s="1"/>
  <c r="K55" i="8"/>
  <c r="K58" i="8" s="1"/>
  <c r="J55" i="8"/>
  <c r="J58" i="8" s="1"/>
  <c r="P54" i="8"/>
  <c r="P57" i="8" s="1"/>
  <c r="O54" i="8"/>
  <c r="O57" i="8" s="1"/>
  <c r="N54" i="8"/>
  <c r="M54" i="8"/>
  <c r="L54" i="8"/>
  <c r="K54" i="8"/>
  <c r="K57" i="8" s="1"/>
  <c r="J54" i="8"/>
  <c r="J57" i="8" s="1"/>
  <c r="Q53" i="8"/>
  <c r="Q52" i="8"/>
  <c r="Q51" i="8"/>
  <c r="Q50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B11" i="8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Q10" i="8"/>
  <c r="B10" i="8"/>
  <c r="L57" i="7"/>
  <c r="K57" i="7"/>
  <c r="P56" i="7"/>
  <c r="O56" i="7"/>
  <c r="N56" i="7"/>
  <c r="M56" i="7"/>
  <c r="L56" i="7"/>
  <c r="K56" i="7"/>
  <c r="J56" i="7"/>
  <c r="P55" i="7"/>
  <c r="P58" i="7" s="1"/>
  <c r="O55" i="7"/>
  <c r="O58" i="7" s="1"/>
  <c r="N55" i="7"/>
  <c r="N58" i="7" s="1"/>
  <c r="M55" i="7"/>
  <c r="M58" i="7" s="1"/>
  <c r="L55" i="7"/>
  <c r="L58" i="7" s="1"/>
  <c r="K55" i="7"/>
  <c r="K58" i="7" s="1"/>
  <c r="J55" i="7"/>
  <c r="P54" i="7"/>
  <c r="P57" i="7" s="1"/>
  <c r="O54" i="7"/>
  <c r="O57" i="7" s="1"/>
  <c r="N54" i="7"/>
  <c r="N57" i="7" s="1"/>
  <c r="M54" i="7"/>
  <c r="M57" i="7" s="1"/>
  <c r="L54" i="7"/>
  <c r="K54" i="7"/>
  <c r="J54" i="7"/>
  <c r="Q53" i="7"/>
  <c r="Q52" i="7"/>
  <c r="Q51" i="7"/>
  <c r="Q50" i="7"/>
  <c r="Q49" i="7"/>
  <c r="Q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Q9" i="7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J57" i="9" l="1"/>
  <c r="Q56" i="9"/>
  <c r="J58" i="9"/>
  <c r="Q55" i="9"/>
  <c r="Q58" i="9" s="1"/>
  <c r="Q56" i="8"/>
  <c r="Q54" i="9"/>
  <c r="Q57" i="9" s="1"/>
  <c r="J57" i="7"/>
  <c r="Q56" i="7"/>
  <c r="J58" i="7"/>
  <c r="Q55" i="8"/>
  <c r="Q58" i="8" s="1"/>
  <c r="Q54" i="8"/>
  <c r="Q57" i="8" s="1"/>
  <c r="Q55" i="7"/>
  <c r="Q58" i="7" s="1"/>
  <c r="Q54" i="7"/>
  <c r="Q57" i="7" s="1"/>
  <c r="Q56" i="6"/>
  <c r="M58" i="6"/>
  <c r="O58" i="6"/>
  <c r="Q54" i="6"/>
  <c r="Q55" i="6"/>
  <c r="Q57" i="6" l="1"/>
  <c r="Q58" i="6"/>
</calcChain>
</file>

<file path=xl/sharedStrings.xml><?xml version="1.0" encoding="utf-8"?>
<sst xmlns="http://schemas.openxmlformats.org/spreadsheetml/2006/main" count="288" uniqueCount="210">
  <si>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</si>
  <si>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</si>
  <si>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</si>
  <si>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</si>
  <si>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</si>
  <si>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</si>
  <si>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</si>
  <si>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</si>
  <si>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</si>
  <si>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</si>
  <si>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</si>
  <si>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</si>
  <si>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</si>
  <si>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</si>
  <si>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</si>
  <si>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</si>
  <si>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</si>
  <si>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</si>
  <si>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</si>
  <si>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</si>
  <si>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</si>
  <si>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</si>
  <si>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</si>
  <si>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</si>
  <si>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Topicos de Ciencia de Datos</t>
  </si>
  <si>
    <t>810-A</t>
  </si>
  <si>
    <t>Rogelio Enrique Telona Torres</t>
  </si>
  <si>
    <t>191U0389</t>
  </si>
  <si>
    <t>191U0391</t>
  </si>
  <si>
    <t>191U0395</t>
  </si>
  <si>
    <t>191U0396</t>
  </si>
  <si>
    <t>191U0397</t>
  </si>
  <si>
    <t>191U0401</t>
  </si>
  <si>
    <t>191U0403</t>
  </si>
  <si>
    <t>191U0404</t>
  </si>
  <si>
    <t>191U0405</t>
  </si>
  <si>
    <t>191U0406</t>
  </si>
  <si>
    <t>191U0407</t>
  </si>
  <si>
    <t>191U0409</t>
  </si>
  <si>
    <t>191U0414</t>
  </si>
  <si>
    <t>191U0416</t>
  </si>
  <si>
    <t>191U0417</t>
  </si>
  <si>
    <t>CATEMAXCA LUCHO WILLIAN ALBERTO</t>
  </si>
  <si>
    <t>CHONTAL MIROS JAIRO</t>
  </si>
  <si>
    <t>CONCHI VICTORIO FERNANDO</t>
  </si>
  <si>
    <t>DELGADO FERMAN ROBERTO CARLOS</t>
  </si>
  <si>
    <t>GABINO RODRIGUEZ CARLOS</t>
  </si>
  <si>
    <t>LUA GONZALEZ JOSE DANIEL</t>
  </si>
  <si>
    <t>MEZO BUSTAMANTE RICARDO</t>
  </si>
  <si>
    <t>MORALES POT OZIEL ALBERTO</t>
  </si>
  <si>
    <t>MUÑOZ CHIGUIL RAMON DE JESUS</t>
  </si>
  <si>
    <t>PALAFOX CRUZ JHOVAN DE JESUS</t>
  </si>
  <si>
    <t>QUEZADA CAMPECHANO MIGUEL ALEJANDRO</t>
  </si>
  <si>
    <t>RAMIREZ RAMOS ELUZAI</t>
  </si>
  <si>
    <t>TORNADO HERNANDEZ LUIS ALBERTO</t>
  </si>
  <si>
    <t>VAZQUEZ CHIGO ANGEL DE JESUS</t>
  </si>
  <si>
    <t>VELASCO CONTRERAS LUIS LEONARDO</t>
  </si>
  <si>
    <t>Febrero - Julio 2023</t>
  </si>
  <si>
    <t>221U0413</t>
  </si>
  <si>
    <t>ALEMAN PRIETO GENESIS MILAGROS</t>
  </si>
  <si>
    <t>221U0793</t>
  </si>
  <si>
    <t>221U0415</t>
  </si>
  <si>
    <t>221U0416</t>
  </si>
  <si>
    <t>221U0420</t>
  </si>
  <si>
    <t>221U0423</t>
  </si>
  <si>
    <t>221U0424</t>
  </si>
  <si>
    <t>221U0490</t>
  </si>
  <si>
    <t>221U0489</t>
  </si>
  <si>
    <t>221U0430</t>
  </si>
  <si>
    <t>221U0432</t>
  </si>
  <si>
    <t>221U0440</t>
  </si>
  <si>
    <t>221U0852</t>
  </si>
  <si>
    <t>221U0454</t>
  </si>
  <si>
    <t>221U0460</t>
  </si>
  <si>
    <t>221U0768</t>
  </si>
  <si>
    <t>221U0461</t>
  </si>
  <si>
    <t>211U0672</t>
  </si>
  <si>
    <t>221U0464</t>
  </si>
  <si>
    <t>221U0465</t>
  </si>
  <si>
    <t>221U0471</t>
  </si>
  <si>
    <t>221U0494</t>
  </si>
  <si>
    <t>221U0473</t>
  </si>
  <si>
    <t>221U0483</t>
  </si>
  <si>
    <t>ARRES CHAMPALA MARTHA YOLETZI</t>
  </si>
  <si>
    <t>ARRES XOLO ARLETTE DEL CARMEN</t>
  </si>
  <si>
    <t>AZAMAR AZAMAR ANA LIZZET</t>
  </si>
  <si>
    <t>BAXIN SANCHEZ RAMSES DE JESUS</t>
  </si>
  <si>
    <t>BUSTAMANTE MEZO ALEXA DE JESÚS</t>
  </si>
  <si>
    <t>BUSTAMANTE MEZO ALEXIS NOE</t>
  </si>
  <si>
    <t>CAMPOS ALVAREZ ESTEFANIA</t>
  </si>
  <si>
    <t>CATEMAXCA SIXTEGA FERNANDA GUADALUPE</t>
  </si>
  <si>
    <t>CHAPOL XOLIO ENEDITH DE LUCIA</t>
  </si>
  <si>
    <t>CHIPOL PUCHETA KENIA LISBETH</t>
  </si>
  <si>
    <t>CRUZ COTO KEVIN IMANOL</t>
  </si>
  <si>
    <t>HERNANDEZ BURGOS JORGE</t>
  </si>
  <si>
    <t>IXTEPAN CHIPOL CESAR SAUL</t>
  </si>
  <si>
    <t>MENDOZA IGNOT HANNIA ITZEL</t>
  </si>
  <si>
    <t>MONTALVO GRACIA MIRANDA</t>
  </si>
  <si>
    <t>MONTESANO GÁLVEZ ALEXIA NICOLLE</t>
  </si>
  <si>
    <t>OJEDA LUA ALBERTO</t>
  </si>
  <si>
    <t>PASCUAL MIXTEGA IRAÍS YAMILET</t>
  </si>
  <si>
    <t>PIXTA IXBA AMAYRANI</t>
  </si>
  <si>
    <t>SEBA IXTEPAN ELIZABETH</t>
  </si>
  <si>
    <t>SÁNCHEZ HERNÁNDEZ ALAN MICHELL</t>
  </si>
  <si>
    <t>TAXILAGA ARENAL DIANA MARÍA</t>
  </si>
  <si>
    <t>VERGARA POLITO ROBERTO</t>
  </si>
  <si>
    <t>207-B</t>
  </si>
  <si>
    <t>210-A</t>
  </si>
  <si>
    <t>Programación Orientada a Objetos</t>
  </si>
  <si>
    <t>Administración y Organización de Datos</t>
  </si>
  <si>
    <t>410-A</t>
  </si>
  <si>
    <t>Software de aplicación ejecutivo</t>
  </si>
  <si>
    <t>221U0495</t>
  </si>
  <si>
    <t>221U0496</t>
  </si>
  <si>
    <t>221U0497</t>
  </si>
  <si>
    <t>221U0499</t>
  </si>
  <si>
    <t>221U0501</t>
  </si>
  <si>
    <t>221U0502</t>
  </si>
  <si>
    <t>221U0504</t>
  </si>
  <si>
    <t>221U0506</t>
  </si>
  <si>
    <t>221U0507</t>
  </si>
  <si>
    <t>221U0508</t>
  </si>
  <si>
    <t>221U0509</t>
  </si>
  <si>
    <t>221U0510</t>
  </si>
  <si>
    <t>221U0511</t>
  </si>
  <si>
    <t>221U0513</t>
  </si>
  <si>
    <t>221U0514</t>
  </si>
  <si>
    <t>221U0515</t>
  </si>
  <si>
    <t>221U0516</t>
  </si>
  <si>
    <t>221U0517</t>
  </si>
  <si>
    <t>221U0518</t>
  </si>
  <si>
    <t>221U0519</t>
  </si>
  <si>
    <t>221U0520</t>
  </si>
  <si>
    <t>221U0521</t>
  </si>
  <si>
    <t>221U0524</t>
  </si>
  <si>
    <t>221U0525</t>
  </si>
  <si>
    <t>CAIXBA HERRERA MARIA GRISEL</t>
  </si>
  <si>
    <t>CHACHA PÉREZ ALBA MARINA</t>
  </si>
  <si>
    <t>CHAGALA PUCHETA ANGEL DAVID</t>
  </si>
  <si>
    <t>FERMAN ATAXCA SARAHI ESMERALDA</t>
  </si>
  <si>
    <t>FONSECA ABRAJAN OSVANY JESUS</t>
  </si>
  <si>
    <t>HERNANDEZ PEREZ ASLY</t>
  </si>
  <si>
    <t>MARIN GONZALEZ JOANA MICHELLE</t>
  </si>
  <si>
    <t>MENDIOLA MOLINA MARISA DE LOS ANGELES</t>
  </si>
  <si>
    <t>MONTAN MARTINEZ ANNETTE</t>
  </si>
  <si>
    <t>PAXTIAN CAMPECHANO RAFAEL</t>
  </si>
  <si>
    <t>PIO COMI CARLOS JAEL</t>
  </si>
  <si>
    <t>POLITO CHIGO KELVIN</t>
  </si>
  <si>
    <t>PUCHETA CONCHI MONSERRAT</t>
  </si>
  <si>
    <t>REYES GEREZANO ITZEL ELENA</t>
  </si>
  <si>
    <t>REYES TEPOX PABLO</t>
  </si>
  <si>
    <t>RODRIGUEZ COMI JOSE CARLOS</t>
  </si>
  <si>
    <t>RODRIGUEZ GONZALEZ JOSE MANUEL</t>
  </si>
  <si>
    <t>RODRIGUEZ VELASCO BRIAN</t>
  </si>
  <si>
    <t>ROMAN SANTIAGO SILVANA TIARE</t>
  </si>
  <si>
    <t>SAN JUAN VELASCO AXEL</t>
  </si>
  <si>
    <t>TEOBA COMI GUADALUPE</t>
  </si>
  <si>
    <t>TEOBAL DIAZ EMMANUEL DE JESUS</t>
  </si>
  <si>
    <t>TOTO FISCAL ISELA</t>
  </si>
  <si>
    <t>VICTORIO ORTIZ JOSE CARLOS</t>
  </si>
  <si>
    <t>211U0365</t>
  </si>
  <si>
    <t>211U0367</t>
  </si>
  <si>
    <t>211U0368</t>
  </si>
  <si>
    <t>211U0369</t>
  </si>
  <si>
    <t>211U0370</t>
  </si>
  <si>
    <t>211U0371</t>
  </si>
  <si>
    <t>201U0233</t>
  </si>
  <si>
    <t>211U0372</t>
  </si>
  <si>
    <t>211U0373</t>
  </si>
  <si>
    <t>211U0374</t>
  </si>
  <si>
    <t>211U0375</t>
  </si>
  <si>
    <t>211U0377</t>
  </si>
  <si>
    <t>211U0378</t>
  </si>
  <si>
    <t>211U0380</t>
  </si>
  <si>
    <t>211U0381</t>
  </si>
  <si>
    <t>211U0383</t>
  </si>
  <si>
    <t>211U0384</t>
  </si>
  <si>
    <t>211U0385</t>
  </si>
  <si>
    <t>211U0386</t>
  </si>
  <si>
    <t>211U0387</t>
  </si>
  <si>
    <t>211U0388</t>
  </si>
  <si>
    <t>211U0204</t>
  </si>
  <si>
    <t>211U0633</t>
  </si>
  <si>
    <t>211U0389</t>
  </si>
  <si>
    <t>211U0390</t>
  </si>
  <si>
    <t>AGUILAR RENDON LUIS ALBERTO</t>
  </si>
  <si>
    <t>BLAS DIAZ ABISAI</t>
  </si>
  <si>
    <t>CAMPOS MARTINEZ YAHIR</t>
  </si>
  <si>
    <t>CARVAJAL ANTONIO EVELIN</t>
  </si>
  <si>
    <t>CORTES IXBA ANGEL DE JAZMIN</t>
  </si>
  <si>
    <t>DOMINGUEZ CRUZ DANIELA</t>
  </si>
  <si>
    <t>FISCAL MALAGA ANGEL DE JESUS</t>
  </si>
  <si>
    <t>FISCAL POLITO ROMAN OMAR</t>
  </si>
  <si>
    <t>GATICA ANTELE JAQUELINE</t>
  </si>
  <si>
    <t>GOMEZ ALEMAN ABDIEL MIGUEL</t>
  </si>
  <si>
    <t>GOMEZ CHAVEZ BRIAN ULISES</t>
  </si>
  <si>
    <t>GONZALEZ DIAZ JOSE MARIA</t>
  </si>
  <si>
    <t>IGNOT MARTINEZ SCARLET DEL CARMEN</t>
  </si>
  <si>
    <t>IXTEPAN TEMICH JOSE ANGEL</t>
  </si>
  <si>
    <t>MALAGA QUINO KAREN VALERIA</t>
  </si>
  <si>
    <t>MILLAN POLITO CHRISTIAN MANUEL</t>
  </si>
  <si>
    <t>MIROS TOLEDO ELSA YAZIRI</t>
  </si>
  <si>
    <t>PALAYOT COMI HEIDI EMIRETH</t>
  </si>
  <si>
    <t>QUINO CINTA KARLA GUADALUPE</t>
  </si>
  <si>
    <t>RIVAS CHAMPALA LUIS ENRIQUE</t>
  </si>
  <si>
    <t>ROSAS FAJARDO JOSE MANUEL</t>
  </si>
  <si>
    <t>TOTO LIBRADO ROBERTO</t>
  </si>
  <si>
    <t>VILLEGAS CHAGALA JAIR ARTURO</t>
  </si>
  <si>
    <t>ZUNIGA CHAVEZ ANGEL JOSUE</t>
  </si>
  <si>
    <t>ZUNIGA CHAVEZ EDDI JOSUE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</si>
</sst>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/>
    <xf numFmtId="1" fontId="6" fillId="0" borderId="2" xfId="0" applyNumberFormat="1" applyFont="1" applyBorder="1" applyAlignment="1">
      <alignment horizontal="center"/>
    </xf>
    <xf numFmtId="1" fontId="6" fillId="0" borderId="2" xfId="0" applyNumberFormat="1" applyFont="1" applyBorder="1"/>
    <xf numFmtId="1" fontId="0" fillId="0" borderId="2" xfId="0" applyNumberFormat="1" applyBorder="1" applyAlignment="1">
      <alignment horizontal="center"/>
    </xf>
    <xf numFmtId="1" fontId="0" fillId="0" borderId="0" xfId="0" applyNumberFormat="1"/>
    <xf numFmtId="0" fontId="0" fillId="0" borderId="0" xfId="0" quotePrefix="1"/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2" xfId="0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85164-2EAA-4DF5-887E-2FD96E95D722}">
  <dimension ref="B2:V62"/>
  <sheetViews>
    <sheetView tabSelected="1" topLeftCell="C8" zoomScale="55" zoomScaleNormal="55" workbookViewId="0">
      <selection activeCell="T8" sqref="T1:V1048576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  <col min="20" max="20" width="11.1796875" hidden="1" customWidth="1"/>
    <col min="21" max="22" width="0" hidden="1" customWidth="1"/>
  </cols>
  <sheetData>
    <row r="2" spans="2:18" ht="15.5" x14ac:dyDescent="0.3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3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35">
      <c r="C4" t="s">
        <v>0</v>
      </c>
      <c r="D4" s="35" t="s">
        <v>109</v>
      </c>
      <c r="E4" s="35"/>
      <c r="F4" s="35"/>
      <c r="G4" s="35"/>
      <c r="I4" t="s">
        <v>1</v>
      </c>
      <c r="J4" s="36" t="s">
        <v>110</v>
      </c>
      <c r="K4" s="36"/>
      <c r="M4" t="s">
        <v>2</v>
      </c>
      <c r="N4" s="37">
        <v>45008</v>
      </c>
      <c r="O4" s="37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6" t="s">
        <v>57</v>
      </c>
      <c r="E6" s="36"/>
      <c r="F6" s="36"/>
      <c r="G6" s="36"/>
      <c r="I6" s="22" t="s">
        <v>22</v>
      </c>
      <c r="J6" s="22"/>
      <c r="K6" s="38" t="s">
        <v>26</v>
      </c>
      <c r="L6" s="38"/>
      <c r="M6" s="38"/>
      <c r="N6" s="38"/>
      <c r="O6" s="38"/>
      <c r="P6" s="38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3" t="s">
        <v>160</v>
      </c>
      <c r="D9" s="32" t="s">
        <v>185</v>
      </c>
      <c r="E9" s="32"/>
      <c r="F9" s="32"/>
      <c r="G9" s="32"/>
      <c r="H9" s="32"/>
      <c r="I9" s="32"/>
      <c r="J9" s="42">
        <v>0</v>
      </c>
      <c r="K9" s="4"/>
      <c r="L9" s="4"/>
      <c r="M9" s="4"/>
      <c r="N9" s="4"/>
      <c r="O9" s="4"/>
      <c r="P9" s="4"/>
      <c r="Q9" s="10">
        <f>SUM(J9:P9)/7</f>
        <v>0</v>
      </c>
    </row>
    <row r="10" spans="2:18" x14ac:dyDescent="0.35">
      <c r="B10" s="6">
        <f>B9+1</f>
        <v>2</v>
      </c>
      <c r="C10" s="3" t="s">
        <v>161</v>
      </c>
      <c r="D10" s="32" t="s">
        <v>186</v>
      </c>
      <c r="E10" s="32"/>
      <c r="F10" s="32"/>
      <c r="G10" s="32"/>
      <c r="H10" s="32"/>
      <c r="I10" s="32"/>
      <c r="J10" s="17">
        <v>80</v>
      </c>
      <c r="K10" s="4"/>
      <c r="L10" s="4"/>
      <c r="M10" s="4"/>
      <c r="N10" s="4"/>
      <c r="O10" s="4"/>
      <c r="P10" s="4"/>
      <c r="Q10" s="10">
        <f t="shared" ref="Q10:Q48" si="0">SUM(J10:P10)/7</f>
        <v>11.428571428571429</v>
      </c>
    </row>
    <row r="11" spans="2:18" x14ac:dyDescent="0.35">
      <c r="B11" s="6">
        <f t="shared" ref="B11:B53" si="1">B10+1</f>
        <v>3</v>
      </c>
      <c r="C11" s="3" t="s">
        <v>162</v>
      </c>
      <c r="D11" s="32" t="s">
        <v>187</v>
      </c>
      <c r="E11" s="32"/>
      <c r="F11" s="32"/>
      <c r="G11" s="32"/>
      <c r="H11" s="32"/>
      <c r="I11" s="32"/>
      <c r="J11" s="42">
        <v>92</v>
      </c>
      <c r="K11" s="4"/>
      <c r="L11" s="4"/>
      <c r="M11" s="4"/>
      <c r="N11" s="4"/>
      <c r="O11" s="4"/>
      <c r="P11" s="4"/>
      <c r="Q11" s="10">
        <f t="shared" si="0"/>
        <v>13.142857142857142</v>
      </c>
    </row>
    <row r="12" spans="2:18" x14ac:dyDescent="0.35">
      <c r="B12" s="6">
        <f t="shared" si="1"/>
        <v>4</v>
      </c>
      <c r="C12" s="3" t="s">
        <v>163</v>
      </c>
      <c r="D12" s="32" t="s">
        <v>188</v>
      </c>
      <c r="E12" s="32"/>
      <c r="F12" s="32"/>
      <c r="G12" s="32"/>
      <c r="H12" s="32"/>
      <c r="I12" s="32"/>
      <c r="J12" s="17">
        <v>95.33</v>
      </c>
      <c r="K12" s="4"/>
      <c r="L12" s="4"/>
      <c r="M12" s="4"/>
      <c r="N12" s="4"/>
      <c r="O12" s="4"/>
      <c r="P12" s="4"/>
      <c r="Q12" s="10">
        <f t="shared" si="0"/>
        <v>13.618571428571428</v>
      </c>
    </row>
    <row r="13" spans="2:18" x14ac:dyDescent="0.35">
      <c r="B13" s="6">
        <f t="shared" si="1"/>
        <v>5</v>
      </c>
      <c r="C13" s="3" t="s">
        <v>164</v>
      </c>
      <c r="D13" s="32" t="s">
        <v>189</v>
      </c>
      <c r="E13" s="32"/>
      <c r="F13" s="32"/>
      <c r="G13" s="32"/>
      <c r="H13" s="32"/>
      <c r="I13" s="32"/>
      <c r="J13" s="17">
        <v>84</v>
      </c>
      <c r="K13" s="4"/>
      <c r="L13" s="4"/>
      <c r="M13" s="4"/>
      <c r="N13" s="4"/>
      <c r="O13" s="4"/>
      <c r="P13" s="4"/>
      <c r="Q13" s="10">
        <f t="shared" si="0"/>
        <v>12</v>
      </c>
    </row>
    <row r="14" spans="2:18" x14ac:dyDescent="0.35">
      <c r="B14" s="6">
        <f t="shared" si="1"/>
        <v>6</v>
      </c>
      <c r="C14" s="3" t="s">
        <v>165</v>
      </c>
      <c r="D14" s="32" t="s">
        <v>190</v>
      </c>
      <c r="E14" s="32"/>
      <c r="F14" s="32"/>
      <c r="G14" s="32"/>
      <c r="H14" s="32"/>
      <c r="I14" s="32"/>
      <c r="J14" s="17">
        <v>96.67</v>
      </c>
      <c r="K14" s="4"/>
      <c r="L14" s="4"/>
      <c r="M14" s="4"/>
      <c r="N14" s="4"/>
      <c r="O14" s="4"/>
      <c r="P14" s="4"/>
      <c r="Q14" s="10">
        <f t="shared" si="0"/>
        <v>13.81</v>
      </c>
    </row>
    <row r="15" spans="2:18" x14ac:dyDescent="0.35">
      <c r="B15" s="6">
        <f t="shared" si="1"/>
        <v>7</v>
      </c>
      <c r="C15" s="3" t="s">
        <v>166</v>
      </c>
      <c r="D15" s="32" t="s">
        <v>191</v>
      </c>
      <c r="E15" s="32"/>
      <c r="F15" s="32"/>
      <c r="G15" s="32"/>
      <c r="H15" s="32"/>
      <c r="I15" s="32"/>
      <c r="J15" s="42">
        <v>0</v>
      </c>
      <c r="K15" s="4"/>
      <c r="L15" s="4"/>
      <c r="M15" s="4"/>
      <c r="N15" s="4"/>
      <c r="O15" s="4"/>
      <c r="P15" s="4"/>
      <c r="Q15" s="10">
        <f t="shared" si="0"/>
        <v>0</v>
      </c>
    </row>
    <row r="16" spans="2:18" x14ac:dyDescent="0.35">
      <c r="B16" s="6">
        <f t="shared" si="1"/>
        <v>8</v>
      </c>
      <c r="C16" s="3" t="s">
        <v>167</v>
      </c>
      <c r="D16" s="32" t="s">
        <v>192</v>
      </c>
      <c r="E16" s="32"/>
      <c r="F16" s="32"/>
      <c r="G16" s="32"/>
      <c r="H16" s="32"/>
      <c r="I16" s="32"/>
      <c r="J16" s="17">
        <v>100</v>
      </c>
      <c r="K16" s="4"/>
      <c r="L16" s="4"/>
      <c r="M16" s="4"/>
      <c r="N16" s="4"/>
      <c r="O16" s="4"/>
      <c r="P16" s="4"/>
      <c r="Q16" s="10">
        <f t="shared" si="0"/>
        <v>14.285714285714286</v>
      </c>
    </row>
    <row r="17" spans="2:22" x14ac:dyDescent="0.35">
      <c r="B17" s="6">
        <f t="shared" si="1"/>
        <v>9</v>
      </c>
      <c r="C17" s="3" t="s">
        <v>168</v>
      </c>
      <c r="D17" s="32" t="s">
        <v>193</v>
      </c>
      <c r="E17" s="32"/>
      <c r="F17" s="32"/>
      <c r="G17" s="32"/>
      <c r="H17" s="32"/>
      <c r="I17" s="32"/>
      <c r="J17" s="17">
        <v>82</v>
      </c>
      <c r="K17" s="4"/>
      <c r="L17" s="4"/>
      <c r="M17" s="4"/>
      <c r="N17" s="4"/>
      <c r="O17" s="4"/>
      <c r="P17" s="4"/>
      <c r="Q17" s="10">
        <f t="shared" si="0"/>
        <v>11.714285714285714</v>
      </c>
    </row>
    <row r="18" spans="2:22" x14ac:dyDescent="0.35">
      <c r="B18" s="6">
        <f t="shared" si="1"/>
        <v>10</v>
      </c>
      <c r="C18" s="3" t="s">
        <v>169</v>
      </c>
      <c r="D18" s="32" t="s">
        <v>194</v>
      </c>
      <c r="E18" s="32"/>
      <c r="F18" s="32"/>
      <c r="G18" s="32"/>
      <c r="H18" s="32"/>
      <c r="I18" s="32"/>
      <c r="J18" s="17">
        <v>98</v>
      </c>
      <c r="K18" s="4"/>
      <c r="L18" s="4"/>
      <c r="M18" s="4"/>
      <c r="N18" s="4"/>
      <c r="O18" s="4"/>
      <c r="P18" s="4"/>
      <c r="Q18" s="10">
        <f t="shared" si="0"/>
        <v>14</v>
      </c>
    </row>
    <row r="19" spans="2:22" x14ac:dyDescent="0.35">
      <c r="B19" s="6">
        <f t="shared" si="1"/>
        <v>11</v>
      </c>
      <c r="C19" s="3" t="s">
        <v>170</v>
      </c>
      <c r="D19" s="32" t="s">
        <v>195</v>
      </c>
      <c r="E19" s="32"/>
      <c r="F19" s="32"/>
      <c r="G19" s="32"/>
      <c r="H19" s="32"/>
      <c r="I19" s="32"/>
      <c r="J19" s="17">
        <v>0</v>
      </c>
      <c r="K19" s="4"/>
      <c r="L19" s="4"/>
      <c r="M19" s="4"/>
      <c r="N19" s="4"/>
      <c r="O19" s="4"/>
      <c r="P19" s="4"/>
      <c r="Q19" s="10">
        <f t="shared" si="0"/>
        <v>0</v>
      </c>
    </row>
    <row r="20" spans="2:22" x14ac:dyDescent="0.35">
      <c r="B20" s="6">
        <f t="shared" si="1"/>
        <v>12</v>
      </c>
      <c r="C20" s="3" t="s">
        <v>171</v>
      </c>
      <c r="D20" s="32" t="s">
        <v>196</v>
      </c>
      <c r="E20" s="32"/>
      <c r="F20" s="32"/>
      <c r="G20" s="32"/>
      <c r="H20" s="32"/>
      <c r="I20" s="32"/>
      <c r="J20" s="17">
        <v>98</v>
      </c>
      <c r="K20" s="4"/>
      <c r="L20" s="4"/>
      <c r="M20" s="4"/>
      <c r="N20" s="4"/>
      <c r="O20" s="4"/>
      <c r="P20" s="4"/>
      <c r="Q20" s="10">
        <f t="shared" si="0"/>
        <v>14</v>
      </c>
    </row>
    <row r="21" spans="2:22" x14ac:dyDescent="0.35">
      <c r="B21" s="6">
        <f t="shared" si="1"/>
        <v>13</v>
      </c>
      <c r="C21" s="3" t="s">
        <v>172</v>
      </c>
      <c r="D21" s="32" t="s">
        <v>197</v>
      </c>
      <c r="E21" s="32"/>
      <c r="F21" s="32"/>
      <c r="G21" s="32"/>
      <c r="H21" s="32"/>
      <c r="I21" s="32"/>
      <c r="J21" s="17">
        <v>100</v>
      </c>
      <c r="K21" s="4"/>
      <c r="L21" s="4"/>
      <c r="M21" s="4"/>
      <c r="N21" s="4"/>
      <c r="O21" s="4"/>
      <c r="P21" s="4"/>
      <c r="Q21" s="10">
        <f t="shared" si="0"/>
        <v>14.285714285714286</v>
      </c>
    </row>
    <row r="22" spans="2:22" x14ac:dyDescent="0.35">
      <c r="B22" s="6">
        <f t="shared" si="1"/>
        <v>14</v>
      </c>
      <c r="C22" s="3" t="s">
        <v>173</v>
      </c>
      <c r="D22" s="32" t="s">
        <v>198</v>
      </c>
      <c r="E22" s="32"/>
      <c r="F22" s="32"/>
      <c r="G22" s="32"/>
      <c r="H22" s="32"/>
      <c r="I22" s="32"/>
      <c r="J22" s="17">
        <v>88.67</v>
      </c>
      <c r="K22" s="4"/>
      <c r="L22" s="4"/>
      <c r="M22" s="4"/>
      <c r="N22" s="4"/>
      <c r="O22" s="4"/>
      <c r="P22" s="4"/>
      <c r="Q22" s="10">
        <f t="shared" si="0"/>
        <v>12.667142857142858</v>
      </c>
    </row>
    <row r="23" spans="2:22" x14ac:dyDescent="0.35">
      <c r="B23" s="6">
        <f t="shared" si="1"/>
        <v>15</v>
      </c>
      <c r="C23" s="3" t="s">
        <v>174</v>
      </c>
      <c r="D23" s="32" t="s">
        <v>199</v>
      </c>
      <c r="E23" s="32"/>
      <c r="F23" s="32"/>
      <c r="G23" s="32"/>
      <c r="H23" s="32"/>
      <c r="I23" s="32"/>
      <c r="J23" s="17">
        <v>100</v>
      </c>
      <c r="K23" s="4"/>
      <c r="L23" s="4"/>
      <c r="M23" s="4"/>
      <c r="N23" s="4"/>
      <c r="O23" s="4"/>
      <c r="P23" s="4"/>
      <c r="Q23" s="10">
        <f t="shared" si="0"/>
        <v>14.285714285714286</v>
      </c>
    </row>
    <row r="24" spans="2:22" x14ac:dyDescent="0.35">
      <c r="B24" s="6">
        <f t="shared" si="1"/>
        <v>16</v>
      </c>
      <c r="C24" s="3" t="s">
        <v>175</v>
      </c>
      <c r="D24" s="32" t="s">
        <v>200</v>
      </c>
      <c r="E24" s="32"/>
      <c r="F24" s="32"/>
      <c r="G24" s="32"/>
      <c r="H24" s="32"/>
      <c r="I24" s="32"/>
      <c r="J24" s="17">
        <v>85.33</v>
      </c>
      <c r="K24" s="4"/>
      <c r="L24" s="4"/>
      <c r="M24" s="4"/>
      <c r="N24" s="4"/>
      <c r="O24" s="4"/>
      <c r="P24" s="4"/>
      <c r="Q24" s="10">
        <f t="shared" si="0"/>
        <v>12.19</v>
      </c>
    </row>
    <row r="25" spans="2:22" x14ac:dyDescent="0.35">
      <c r="B25" s="6">
        <f t="shared" si="1"/>
        <v>17</v>
      </c>
      <c r="C25" s="3" t="s">
        <v>176</v>
      </c>
      <c r="D25" s="32" t="s">
        <v>201</v>
      </c>
      <c r="E25" s="32"/>
      <c r="F25" s="32"/>
      <c r="G25" s="32"/>
      <c r="H25" s="32"/>
      <c r="I25" s="32"/>
      <c r="J25" s="17">
        <v>82.67</v>
      </c>
      <c r="K25" s="4"/>
      <c r="L25" s="4"/>
      <c r="M25" s="4"/>
      <c r="N25" s="4"/>
      <c r="O25" s="4"/>
      <c r="P25" s="4"/>
      <c r="Q25" s="10">
        <f t="shared" si="0"/>
        <v>11.81</v>
      </c>
    </row>
    <row r="26" spans="2:22" x14ac:dyDescent="0.35">
      <c r="B26" s="6">
        <f t="shared" si="1"/>
        <v>18</v>
      </c>
      <c r="C26" s="3" t="s">
        <v>177</v>
      </c>
      <c r="D26" s="32" t="s">
        <v>202</v>
      </c>
      <c r="E26" s="32"/>
      <c r="F26" s="32"/>
      <c r="G26" s="32"/>
      <c r="H26" s="32"/>
      <c r="I26" s="32"/>
      <c r="J26" s="42">
        <v>95</v>
      </c>
      <c r="K26" s="4"/>
      <c r="L26" s="4"/>
      <c r="M26" s="4"/>
      <c r="N26" s="4"/>
      <c r="O26" s="4"/>
      <c r="P26" s="4"/>
      <c r="Q26" s="10">
        <f t="shared" si="0"/>
        <v>13.571428571428571</v>
      </c>
    </row>
    <row r="27" spans="2:22" x14ac:dyDescent="0.35">
      <c r="B27" s="6">
        <f t="shared" si="1"/>
        <v>19</v>
      </c>
      <c r="C27" s="3" t="s">
        <v>178</v>
      </c>
      <c r="D27" s="32" t="s">
        <v>203</v>
      </c>
      <c r="E27" s="32"/>
      <c r="F27" s="32"/>
      <c r="G27" s="32"/>
      <c r="H27" s="32"/>
      <c r="I27" s="32"/>
      <c r="J27" s="17">
        <v>98.67</v>
      </c>
      <c r="K27" s="4"/>
      <c r="L27" s="4"/>
      <c r="M27" s="4"/>
      <c r="N27" s="4"/>
      <c r="O27" s="4"/>
      <c r="P27" s="4"/>
      <c r="Q27" s="10">
        <f t="shared" si="0"/>
        <v>14.095714285714285</v>
      </c>
    </row>
    <row r="28" spans="2:22" x14ac:dyDescent="0.35">
      <c r="B28" s="6">
        <f t="shared" si="1"/>
        <v>20</v>
      </c>
      <c r="C28" s="3" t="s">
        <v>179</v>
      </c>
      <c r="D28" s="32" t="s">
        <v>204</v>
      </c>
      <c r="E28" s="32"/>
      <c r="F28" s="32"/>
      <c r="G28" s="32"/>
      <c r="H28" s="32"/>
      <c r="I28" s="32"/>
      <c r="J28" s="17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22" x14ac:dyDescent="0.35">
      <c r="B29" s="6">
        <f t="shared" si="1"/>
        <v>21</v>
      </c>
      <c r="C29" s="3" t="s">
        <v>180</v>
      </c>
      <c r="D29" s="32" t="s">
        <v>205</v>
      </c>
      <c r="E29" s="32"/>
      <c r="F29" s="32"/>
      <c r="G29" s="32"/>
      <c r="H29" s="32"/>
      <c r="I29" s="32"/>
      <c r="J29" s="17">
        <v>96</v>
      </c>
      <c r="K29" s="4"/>
      <c r="L29" s="4"/>
      <c r="M29" s="4"/>
      <c r="N29" s="4"/>
      <c r="O29" s="4"/>
      <c r="P29" s="4"/>
      <c r="Q29" s="10">
        <f t="shared" si="0"/>
        <v>13.714285714285714</v>
      </c>
    </row>
    <row r="30" spans="2:22" x14ac:dyDescent="0.35">
      <c r="B30" s="6">
        <f t="shared" si="1"/>
        <v>22</v>
      </c>
      <c r="C30" s="3" t="s">
        <v>181</v>
      </c>
      <c r="D30" s="32" t="s">
        <v>206</v>
      </c>
      <c r="E30" s="32"/>
      <c r="F30" s="32"/>
      <c r="G30" s="32"/>
      <c r="H30" s="32"/>
      <c r="I30" s="32"/>
      <c r="J30" s="42">
        <v>0</v>
      </c>
      <c r="K30" s="4"/>
      <c r="L30" s="4"/>
      <c r="M30" s="4"/>
      <c r="N30" s="4"/>
      <c r="O30" s="4"/>
      <c r="P30" s="4"/>
      <c r="Q30" s="10">
        <f t="shared" si="0"/>
        <v>0</v>
      </c>
    </row>
    <row r="31" spans="2:22" x14ac:dyDescent="0.35">
      <c r="B31" s="6">
        <f t="shared" si="1"/>
        <v>23</v>
      </c>
      <c r="C31" s="3" t="s">
        <v>182</v>
      </c>
      <c r="D31" s="32" t="s">
        <v>207</v>
      </c>
      <c r="E31" s="32"/>
      <c r="F31" s="32"/>
      <c r="G31" s="32"/>
      <c r="H31" s="32"/>
      <c r="I31" s="32"/>
      <c r="J31" s="17">
        <v>96</v>
      </c>
      <c r="K31" s="4"/>
      <c r="L31" s="4"/>
      <c r="M31" s="4"/>
      <c r="N31" s="4"/>
      <c r="O31" s="4"/>
      <c r="P31" s="4"/>
      <c r="Q31" s="10">
        <f t="shared" si="0"/>
        <v>13.714285714285714</v>
      </c>
      <c r="T31">
        <v>25</v>
      </c>
      <c r="U31">
        <v>100</v>
      </c>
    </row>
    <row r="32" spans="2:22" x14ac:dyDescent="0.35">
      <c r="B32" s="6">
        <f t="shared" si="1"/>
        <v>24</v>
      </c>
      <c r="C32" s="3" t="s">
        <v>183</v>
      </c>
      <c r="D32" s="32" t="s">
        <v>208</v>
      </c>
      <c r="E32" s="32"/>
      <c r="F32" s="32"/>
      <c r="G32" s="32"/>
      <c r="H32" s="32"/>
      <c r="I32" s="32"/>
      <c r="J32" s="42">
        <v>0</v>
      </c>
      <c r="K32" s="4"/>
      <c r="L32" s="4"/>
      <c r="M32" s="4"/>
      <c r="N32" s="4"/>
      <c r="O32" s="4"/>
      <c r="P32" s="4"/>
      <c r="Q32" s="10">
        <f t="shared" si="0"/>
        <v>0</v>
      </c>
      <c r="T32">
        <f>COUNTIF(J9:J33,"&gt;=75")</f>
        <v>20</v>
      </c>
      <c r="V32">
        <f>T32*U31/T31</f>
        <v>80</v>
      </c>
    </row>
    <row r="33" spans="2:20" x14ac:dyDescent="0.35">
      <c r="B33" s="6">
        <f t="shared" si="1"/>
        <v>25</v>
      </c>
      <c r="C33" s="3" t="s">
        <v>184</v>
      </c>
      <c r="D33" s="32" t="s">
        <v>209</v>
      </c>
      <c r="E33" s="32"/>
      <c r="F33" s="32"/>
      <c r="G33" s="32"/>
      <c r="H33" s="32"/>
      <c r="I33" s="32"/>
      <c r="J33" s="17">
        <v>98</v>
      </c>
      <c r="K33" s="4"/>
      <c r="L33" s="4"/>
      <c r="M33" s="4"/>
      <c r="N33" s="4"/>
      <c r="O33" s="4"/>
      <c r="P33" s="4"/>
      <c r="Q33" s="10">
        <f t="shared" si="0"/>
        <v>14</v>
      </c>
      <c r="T33" s="20"/>
    </row>
    <row r="34" spans="2:20" x14ac:dyDescent="0.35">
      <c r="B34" s="6">
        <f t="shared" si="1"/>
        <v>26</v>
      </c>
      <c r="C34" s="6"/>
      <c r="D34" s="27"/>
      <c r="E34" s="27"/>
      <c r="F34" s="27"/>
      <c r="G34" s="27"/>
      <c r="H34" s="27"/>
      <c r="I34" s="27"/>
      <c r="J34" s="4"/>
      <c r="K34" s="4"/>
      <c r="L34" s="4"/>
      <c r="M34" s="4"/>
      <c r="N34" s="4"/>
      <c r="O34" s="4"/>
      <c r="P34" s="4"/>
      <c r="Q34" s="10">
        <f t="shared" si="0"/>
        <v>0</v>
      </c>
      <c r="T34" s="20">
        <f>AVERAGE(J9:J33)</f>
        <v>74.653600000000012</v>
      </c>
    </row>
    <row r="35" spans="2:20" x14ac:dyDescent="0.35">
      <c r="B35" s="6">
        <f t="shared" si="1"/>
        <v>27</v>
      </c>
      <c r="C35" s="6"/>
      <c r="D35" s="27"/>
      <c r="E35" s="27"/>
      <c r="F35" s="27"/>
      <c r="G35" s="27"/>
      <c r="H35" s="27"/>
      <c r="I35" s="2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20" x14ac:dyDescent="0.35">
      <c r="B36" s="6">
        <f t="shared" si="1"/>
        <v>28</v>
      </c>
      <c r="C36" s="6"/>
      <c r="D36" s="27"/>
      <c r="E36" s="27"/>
      <c r="F36" s="27"/>
      <c r="G36" s="27"/>
      <c r="H36" s="27"/>
      <c r="I36" s="2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20" x14ac:dyDescent="0.35">
      <c r="B37" s="6">
        <f t="shared" si="1"/>
        <v>29</v>
      </c>
      <c r="C37" s="6"/>
      <c r="D37" s="27"/>
      <c r="E37" s="27"/>
      <c r="F37" s="27"/>
      <c r="G37" s="27"/>
      <c r="H37" s="27"/>
      <c r="I37" s="2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20" x14ac:dyDescent="0.35">
      <c r="B38" s="6">
        <f t="shared" si="1"/>
        <v>30</v>
      </c>
      <c r="C38" s="6"/>
      <c r="D38" s="27"/>
      <c r="E38" s="27"/>
      <c r="F38" s="27"/>
      <c r="G38" s="27"/>
      <c r="H38" s="27"/>
      <c r="I38" s="2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20" x14ac:dyDescent="0.35">
      <c r="B39" s="6">
        <f t="shared" si="1"/>
        <v>31</v>
      </c>
      <c r="C39" s="6"/>
      <c r="D39" s="27"/>
      <c r="E39" s="27"/>
      <c r="F39" s="27"/>
      <c r="G39" s="27"/>
      <c r="H39" s="27"/>
      <c r="I39" s="2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20" x14ac:dyDescent="0.35">
      <c r="B40" s="6">
        <f t="shared" si="1"/>
        <v>32</v>
      </c>
      <c r="C40" s="6"/>
      <c r="D40" s="27"/>
      <c r="E40" s="27"/>
      <c r="F40" s="27"/>
      <c r="G40" s="27"/>
      <c r="H40" s="27"/>
      <c r="I40" s="2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20" x14ac:dyDescent="0.35">
      <c r="B41" s="6">
        <f t="shared" si="1"/>
        <v>33</v>
      </c>
      <c r="C41" s="6"/>
      <c r="D41" s="27"/>
      <c r="E41" s="27"/>
      <c r="F41" s="27"/>
      <c r="G41" s="27"/>
      <c r="H41" s="27"/>
      <c r="I41" s="2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20" x14ac:dyDescent="0.35">
      <c r="B42" s="6">
        <f t="shared" si="1"/>
        <v>34</v>
      </c>
      <c r="C42" s="6"/>
      <c r="D42" s="27"/>
      <c r="E42" s="27"/>
      <c r="F42" s="27"/>
      <c r="G42" s="27"/>
      <c r="H42" s="27"/>
      <c r="I42" s="2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20" x14ac:dyDescent="0.35">
      <c r="B43" s="6">
        <f t="shared" si="1"/>
        <v>35</v>
      </c>
      <c r="C43" s="6"/>
      <c r="D43" s="27"/>
      <c r="E43" s="27"/>
      <c r="F43" s="27"/>
      <c r="G43" s="27"/>
      <c r="H43" s="27"/>
      <c r="I43" s="2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20" x14ac:dyDescent="0.35">
      <c r="B44" s="6">
        <f t="shared" si="1"/>
        <v>36</v>
      </c>
      <c r="C44" s="6"/>
      <c r="D44" s="27"/>
      <c r="E44" s="27"/>
      <c r="F44" s="27"/>
      <c r="G44" s="27"/>
      <c r="H44" s="27"/>
      <c r="I44" s="2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20" x14ac:dyDescent="0.35">
      <c r="B45" s="6">
        <f t="shared" si="1"/>
        <v>37</v>
      </c>
      <c r="C45" s="7"/>
      <c r="D45" s="27"/>
      <c r="E45" s="27"/>
      <c r="F45" s="27"/>
      <c r="G45" s="27"/>
      <c r="H45" s="27"/>
      <c r="I45" s="2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20" x14ac:dyDescent="0.35">
      <c r="B46" s="6">
        <f t="shared" si="1"/>
        <v>38</v>
      </c>
      <c r="C46" s="7"/>
      <c r="D46" s="27"/>
      <c r="E46" s="27"/>
      <c r="F46" s="27"/>
      <c r="G46" s="27"/>
      <c r="H46" s="27"/>
      <c r="I46" s="2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20" x14ac:dyDescent="0.35">
      <c r="B47" s="6">
        <f t="shared" si="1"/>
        <v>39</v>
      </c>
      <c r="C47" s="7"/>
      <c r="D47" s="27"/>
      <c r="E47" s="27"/>
      <c r="F47" s="27"/>
      <c r="G47" s="27"/>
      <c r="H47" s="27"/>
      <c r="I47" s="2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20" x14ac:dyDescent="0.35">
      <c r="B48" s="6">
        <f t="shared" si="1"/>
        <v>40</v>
      </c>
      <c r="C48" s="7"/>
      <c r="D48" s="27"/>
      <c r="E48" s="27"/>
      <c r="F48" s="27"/>
      <c r="G48" s="27"/>
      <c r="H48" s="27"/>
      <c r="I48" s="2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27"/>
      <c r="E49" s="27"/>
      <c r="F49" s="27"/>
      <c r="G49" s="27"/>
      <c r="H49" s="27"/>
      <c r="I49" s="2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27"/>
      <c r="E50" s="27"/>
      <c r="F50" s="27"/>
      <c r="G50" s="27"/>
      <c r="H50" s="27"/>
      <c r="I50" s="2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27"/>
      <c r="E51" s="27"/>
      <c r="F51" s="27"/>
      <c r="G51" s="27"/>
      <c r="H51" s="27"/>
      <c r="I51" s="2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27"/>
      <c r="E52" s="27"/>
      <c r="F52" s="27"/>
      <c r="G52" s="27"/>
      <c r="H52" s="27"/>
      <c r="I52" s="2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28"/>
      <c r="E53" s="29"/>
      <c r="F53" s="29"/>
      <c r="G53" s="29"/>
      <c r="H53" s="29"/>
      <c r="I53" s="3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2"/>
      <c r="D54" s="22"/>
      <c r="E54" s="1"/>
      <c r="H54" s="31" t="s">
        <v>19</v>
      </c>
      <c r="I54" s="31"/>
      <c r="J54" s="11">
        <f>COUNTIF(J9:J53,"&gt;=70")</f>
        <v>20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2"/>
      <c r="D55" s="22"/>
      <c r="E55" s="8"/>
      <c r="H55" s="26" t="s">
        <v>20</v>
      </c>
      <c r="I55" s="26"/>
      <c r="J55" s="12">
        <f>COUNTIF(J9:J53,"&lt;70")</f>
        <v>5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5">
      <c r="C56" s="22"/>
      <c r="D56" s="22"/>
      <c r="E56" s="22"/>
      <c r="H56" s="26" t="s">
        <v>21</v>
      </c>
      <c r="I56" s="26"/>
      <c r="J56" s="12">
        <f>COUNT(J9:J53)</f>
        <v>25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5">
      <c r="C57" s="22"/>
      <c r="D57" s="22"/>
      <c r="E57" s="1"/>
      <c r="H57" s="23" t="s">
        <v>16</v>
      </c>
      <c r="I57" s="23"/>
      <c r="J57" s="13">
        <f>J54/J56</f>
        <v>0.8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5">
      <c r="C58" s="22"/>
      <c r="D58" s="22"/>
      <c r="E58" s="1"/>
      <c r="H58" s="23" t="s">
        <v>17</v>
      </c>
      <c r="I58" s="23"/>
      <c r="J58" s="13">
        <f>J55/J56</f>
        <v>0.2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5">
      <c r="C59" s="22"/>
      <c r="D59" s="22"/>
      <c r="E59" s="8"/>
    </row>
    <row r="60" spans="2:17" x14ac:dyDescent="0.35">
      <c r="C60" s="1"/>
      <c r="D60" s="1"/>
      <c r="E60" s="8"/>
    </row>
    <row r="61" spans="2:17" x14ac:dyDescent="0.35">
      <c r="J61" s="24"/>
      <c r="K61" s="24"/>
      <c r="L61" s="24"/>
      <c r="M61" s="24"/>
      <c r="N61" s="24"/>
      <c r="O61" s="24"/>
      <c r="P61" s="24"/>
    </row>
    <row r="62" spans="2:17" x14ac:dyDescent="0.3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F5BB8-F5D2-48DC-B947-E9C7E42F05EB}">
  <dimension ref="B2:V62"/>
  <sheetViews>
    <sheetView topLeftCell="J7" zoomScale="70" zoomScaleNormal="70" workbookViewId="0">
      <selection activeCell="T7" sqref="T1:V1048576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  <col min="20" max="22" width="0" hidden="1" customWidth="1"/>
  </cols>
  <sheetData>
    <row r="2" spans="2:18" ht="15.5" x14ac:dyDescent="0.3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3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35">
      <c r="C4" t="s">
        <v>0</v>
      </c>
      <c r="D4" s="35" t="s">
        <v>108</v>
      </c>
      <c r="E4" s="35"/>
      <c r="F4" s="35"/>
      <c r="G4" s="35"/>
      <c r="I4" t="s">
        <v>1</v>
      </c>
      <c r="J4" s="36" t="s">
        <v>107</v>
      </c>
      <c r="K4" s="36"/>
      <c r="M4" t="s">
        <v>2</v>
      </c>
      <c r="N4" s="37">
        <v>45008</v>
      </c>
      <c r="O4" s="37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6" t="s">
        <v>57</v>
      </c>
      <c r="E6" s="36"/>
      <c r="F6" s="36"/>
      <c r="G6" s="36"/>
      <c r="I6" s="22" t="s">
        <v>22</v>
      </c>
      <c r="J6" s="22"/>
      <c r="K6" s="38" t="s">
        <v>26</v>
      </c>
      <c r="L6" s="38"/>
      <c r="M6" s="38"/>
      <c r="N6" s="38"/>
      <c r="O6" s="38"/>
      <c r="P6" s="38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3" t="s">
        <v>112</v>
      </c>
      <c r="D9" s="32" t="s">
        <v>136</v>
      </c>
      <c r="E9" s="32"/>
      <c r="F9" s="32"/>
      <c r="G9" s="32"/>
      <c r="H9" s="32"/>
      <c r="I9" s="32"/>
      <c r="J9" s="16">
        <v>99</v>
      </c>
      <c r="K9" s="4"/>
      <c r="L9" s="4"/>
      <c r="M9" s="4"/>
      <c r="N9" s="4"/>
      <c r="O9" s="4"/>
      <c r="P9" s="4"/>
      <c r="Q9" s="10">
        <f>SUM(J9:P9)/7</f>
        <v>14.142857142857142</v>
      </c>
    </row>
    <row r="10" spans="2:18" x14ac:dyDescent="0.35">
      <c r="B10" s="6">
        <f>B9+1</f>
        <v>2</v>
      </c>
      <c r="C10" s="3" t="s">
        <v>113</v>
      </c>
      <c r="D10" s="32" t="s">
        <v>137</v>
      </c>
      <c r="E10" s="32"/>
      <c r="F10" s="32"/>
      <c r="G10" s="32"/>
      <c r="H10" s="32"/>
      <c r="I10" s="32"/>
      <c r="J10" s="16">
        <v>94</v>
      </c>
      <c r="K10" s="4"/>
      <c r="L10" s="4"/>
      <c r="M10" s="4"/>
      <c r="N10" s="4"/>
      <c r="O10" s="4"/>
      <c r="P10" s="4"/>
      <c r="Q10" s="10">
        <f t="shared" ref="Q10:Q48" si="0">SUM(J10:P10)/7</f>
        <v>13.428571428571429</v>
      </c>
    </row>
    <row r="11" spans="2:18" x14ac:dyDescent="0.35">
      <c r="B11" s="6">
        <f t="shared" ref="B11:B53" si="1">B10+1</f>
        <v>3</v>
      </c>
      <c r="C11" s="3" t="s">
        <v>114</v>
      </c>
      <c r="D11" s="32" t="s">
        <v>138</v>
      </c>
      <c r="E11" s="32"/>
      <c r="F11" s="32"/>
      <c r="G11" s="32"/>
      <c r="H11" s="32"/>
      <c r="I11" s="32"/>
      <c r="J11" s="16">
        <v>100</v>
      </c>
      <c r="K11" s="4"/>
      <c r="L11" s="4"/>
      <c r="M11" s="4"/>
      <c r="N11" s="4"/>
      <c r="O11" s="4"/>
      <c r="P11" s="4"/>
      <c r="Q11" s="10">
        <f t="shared" si="0"/>
        <v>14.285714285714286</v>
      </c>
    </row>
    <row r="12" spans="2:18" x14ac:dyDescent="0.35">
      <c r="B12" s="6">
        <f t="shared" si="1"/>
        <v>4</v>
      </c>
      <c r="C12" s="3" t="s">
        <v>115</v>
      </c>
      <c r="D12" s="32" t="s">
        <v>139</v>
      </c>
      <c r="E12" s="32"/>
      <c r="F12" s="32"/>
      <c r="G12" s="32"/>
      <c r="H12" s="32"/>
      <c r="I12" s="32"/>
      <c r="J12" s="16">
        <v>99</v>
      </c>
      <c r="K12" s="4"/>
      <c r="L12" s="4"/>
      <c r="M12" s="4"/>
      <c r="N12" s="4"/>
      <c r="O12" s="4"/>
      <c r="P12" s="4"/>
      <c r="Q12" s="10">
        <f t="shared" si="0"/>
        <v>14.142857142857142</v>
      </c>
    </row>
    <row r="13" spans="2:18" x14ac:dyDescent="0.35">
      <c r="B13" s="6">
        <f t="shared" si="1"/>
        <v>5</v>
      </c>
      <c r="C13" s="3" t="s">
        <v>116</v>
      </c>
      <c r="D13" s="32" t="s">
        <v>140</v>
      </c>
      <c r="E13" s="32"/>
      <c r="F13" s="32"/>
      <c r="G13" s="32"/>
      <c r="H13" s="32"/>
      <c r="I13" s="32"/>
      <c r="J13" s="16">
        <v>86</v>
      </c>
      <c r="K13" s="4"/>
      <c r="L13" s="4"/>
      <c r="M13" s="4"/>
      <c r="N13" s="4"/>
      <c r="O13" s="4"/>
      <c r="P13" s="4"/>
      <c r="Q13" s="10">
        <f t="shared" si="0"/>
        <v>12.285714285714286</v>
      </c>
    </row>
    <row r="14" spans="2:18" x14ac:dyDescent="0.35">
      <c r="B14" s="6">
        <f t="shared" si="1"/>
        <v>6</v>
      </c>
      <c r="C14" s="3" t="s">
        <v>117</v>
      </c>
      <c r="D14" s="32" t="s">
        <v>141</v>
      </c>
      <c r="E14" s="32"/>
      <c r="F14" s="32"/>
      <c r="G14" s="32"/>
      <c r="H14" s="32"/>
      <c r="I14" s="32"/>
      <c r="J14" s="16">
        <v>0</v>
      </c>
      <c r="K14" s="4"/>
      <c r="L14" s="4"/>
      <c r="M14" s="4"/>
      <c r="N14" s="4"/>
      <c r="O14" s="4"/>
      <c r="P14" s="4"/>
      <c r="Q14" s="10">
        <f t="shared" si="0"/>
        <v>0</v>
      </c>
    </row>
    <row r="15" spans="2:18" x14ac:dyDescent="0.35">
      <c r="B15" s="6">
        <f t="shared" si="1"/>
        <v>7</v>
      </c>
      <c r="C15" s="3" t="s">
        <v>118</v>
      </c>
      <c r="D15" s="32" t="s">
        <v>142</v>
      </c>
      <c r="E15" s="32"/>
      <c r="F15" s="32"/>
      <c r="G15" s="32"/>
      <c r="H15" s="32"/>
      <c r="I15" s="32"/>
      <c r="J15" s="16">
        <v>96</v>
      </c>
      <c r="K15" s="4"/>
      <c r="L15" s="4"/>
      <c r="M15" s="4"/>
      <c r="N15" s="4"/>
      <c r="O15" s="4"/>
      <c r="P15" s="4"/>
      <c r="Q15" s="10">
        <f t="shared" si="0"/>
        <v>13.714285714285714</v>
      </c>
    </row>
    <row r="16" spans="2:18" x14ac:dyDescent="0.35">
      <c r="B16" s="6">
        <f t="shared" si="1"/>
        <v>8</v>
      </c>
      <c r="C16" s="3" t="s">
        <v>119</v>
      </c>
      <c r="D16" s="32" t="s">
        <v>143</v>
      </c>
      <c r="E16" s="32"/>
      <c r="F16" s="32"/>
      <c r="G16" s="32"/>
      <c r="H16" s="32"/>
      <c r="I16" s="32"/>
      <c r="J16" s="16">
        <v>99</v>
      </c>
      <c r="K16" s="4"/>
      <c r="L16" s="4"/>
      <c r="M16" s="4"/>
      <c r="N16" s="4"/>
      <c r="O16" s="4"/>
      <c r="P16" s="4"/>
      <c r="Q16" s="10">
        <f t="shared" si="0"/>
        <v>14.142857142857142</v>
      </c>
    </row>
    <row r="17" spans="2:22" x14ac:dyDescent="0.35">
      <c r="B17" s="6">
        <f t="shared" si="1"/>
        <v>9</v>
      </c>
      <c r="C17" s="3" t="s">
        <v>120</v>
      </c>
      <c r="D17" s="32" t="s">
        <v>144</v>
      </c>
      <c r="E17" s="32"/>
      <c r="F17" s="32"/>
      <c r="G17" s="32"/>
      <c r="H17" s="32"/>
      <c r="I17" s="32"/>
      <c r="J17" s="16">
        <v>100</v>
      </c>
      <c r="K17" s="4"/>
      <c r="L17" s="4"/>
      <c r="M17" s="4"/>
      <c r="N17" s="4"/>
      <c r="O17" s="4"/>
      <c r="P17" s="4"/>
      <c r="Q17" s="10">
        <f t="shared" si="0"/>
        <v>14.285714285714286</v>
      </c>
    </row>
    <row r="18" spans="2:22" x14ac:dyDescent="0.35">
      <c r="B18" s="6">
        <f t="shared" si="1"/>
        <v>10</v>
      </c>
      <c r="C18" s="3" t="s">
        <v>121</v>
      </c>
      <c r="D18" s="32" t="s">
        <v>145</v>
      </c>
      <c r="E18" s="32"/>
      <c r="F18" s="32"/>
      <c r="G18" s="32"/>
      <c r="H18" s="32"/>
      <c r="I18" s="32"/>
      <c r="J18" s="16">
        <v>100</v>
      </c>
      <c r="K18" s="4"/>
      <c r="L18" s="4"/>
      <c r="M18" s="4"/>
      <c r="N18" s="4"/>
      <c r="O18" s="4"/>
      <c r="P18" s="4"/>
      <c r="Q18" s="10">
        <f t="shared" si="0"/>
        <v>14.285714285714286</v>
      </c>
    </row>
    <row r="19" spans="2:22" x14ac:dyDescent="0.35">
      <c r="B19" s="6">
        <f t="shared" si="1"/>
        <v>11</v>
      </c>
      <c r="C19" s="3" t="s">
        <v>122</v>
      </c>
      <c r="D19" s="32" t="s">
        <v>146</v>
      </c>
      <c r="E19" s="32"/>
      <c r="F19" s="32"/>
      <c r="G19" s="32"/>
      <c r="H19" s="32"/>
      <c r="I19" s="32"/>
      <c r="J19" s="16">
        <v>99</v>
      </c>
      <c r="K19" s="4"/>
      <c r="L19" s="4"/>
      <c r="M19" s="4"/>
      <c r="N19" s="4"/>
      <c r="O19" s="4"/>
      <c r="P19" s="4"/>
      <c r="Q19" s="10">
        <f t="shared" si="0"/>
        <v>14.142857142857142</v>
      </c>
    </row>
    <row r="20" spans="2:22" x14ac:dyDescent="0.35">
      <c r="B20" s="6">
        <f t="shared" si="1"/>
        <v>12</v>
      </c>
      <c r="C20" s="3" t="s">
        <v>123</v>
      </c>
      <c r="D20" s="32" t="s">
        <v>147</v>
      </c>
      <c r="E20" s="32"/>
      <c r="F20" s="32"/>
      <c r="G20" s="32"/>
      <c r="H20" s="32"/>
      <c r="I20" s="32"/>
      <c r="J20" s="16">
        <v>90</v>
      </c>
      <c r="K20" s="4"/>
      <c r="L20" s="4"/>
      <c r="M20" s="4"/>
      <c r="N20" s="4"/>
      <c r="O20" s="4"/>
      <c r="P20" s="4"/>
      <c r="Q20" s="10">
        <f t="shared" si="0"/>
        <v>12.857142857142858</v>
      </c>
    </row>
    <row r="21" spans="2:22" x14ac:dyDescent="0.35">
      <c r="B21" s="6">
        <f t="shared" si="1"/>
        <v>13</v>
      </c>
      <c r="C21" s="3" t="s">
        <v>124</v>
      </c>
      <c r="D21" s="32" t="s">
        <v>148</v>
      </c>
      <c r="E21" s="32"/>
      <c r="F21" s="32"/>
      <c r="G21" s="32"/>
      <c r="H21" s="32"/>
      <c r="I21" s="32"/>
      <c r="J21" s="16">
        <v>100</v>
      </c>
      <c r="K21" s="4"/>
      <c r="L21" s="4"/>
      <c r="M21" s="4"/>
      <c r="N21" s="4"/>
      <c r="O21" s="4"/>
      <c r="P21" s="4"/>
      <c r="Q21" s="10">
        <f t="shared" si="0"/>
        <v>14.285714285714286</v>
      </c>
    </row>
    <row r="22" spans="2:22" x14ac:dyDescent="0.35">
      <c r="B22" s="6">
        <f t="shared" si="1"/>
        <v>14</v>
      </c>
      <c r="C22" s="3" t="s">
        <v>125</v>
      </c>
      <c r="D22" s="32" t="s">
        <v>149</v>
      </c>
      <c r="E22" s="32"/>
      <c r="F22" s="32"/>
      <c r="G22" s="32"/>
      <c r="H22" s="32"/>
      <c r="I22" s="32"/>
      <c r="J22" s="16">
        <v>96</v>
      </c>
      <c r="K22" s="4"/>
      <c r="L22" s="4"/>
      <c r="M22" s="4"/>
      <c r="N22" s="4"/>
      <c r="O22" s="4"/>
      <c r="P22" s="4"/>
      <c r="Q22" s="10">
        <f t="shared" si="0"/>
        <v>13.714285714285714</v>
      </c>
    </row>
    <row r="23" spans="2:22" x14ac:dyDescent="0.35">
      <c r="B23" s="6">
        <f t="shared" si="1"/>
        <v>15</v>
      </c>
      <c r="C23" s="3" t="s">
        <v>126</v>
      </c>
      <c r="D23" s="32" t="s">
        <v>150</v>
      </c>
      <c r="E23" s="32"/>
      <c r="F23" s="32"/>
      <c r="G23" s="32"/>
      <c r="H23" s="32"/>
      <c r="I23" s="32"/>
      <c r="J23" s="16">
        <v>0</v>
      </c>
      <c r="K23" s="4"/>
      <c r="L23" s="4"/>
      <c r="M23" s="4"/>
      <c r="N23" s="4"/>
      <c r="O23" s="4"/>
      <c r="P23" s="4"/>
      <c r="Q23" s="10">
        <f t="shared" si="0"/>
        <v>0</v>
      </c>
    </row>
    <row r="24" spans="2:22" x14ac:dyDescent="0.35">
      <c r="B24" s="6">
        <f t="shared" si="1"/>
        <v>16</v>
      </c>
      <c r="C24" s="3" t="s">
        <v>127</v>
      </c>
      <c r="D24" s="32" t="s">
        <v>151</v>
      </c>
      <c r="E24" s="32"/>
      <c r="F24" s="32"/>
      <c r="G24" s="32"/>
      <c r="H24" s="32"/>
      <c r="I24" s="32"/>
      <c r="J24" s="16">
        <v>0</v>
      </c>
      <c r="K24" s="4"/>
      <c r="L24" s="4"/>
      <c r="M24" s="4"/>
      <c r="N24" s="4"/>
      <c r="O24" s="4"/>
      <c r="P24" s="4"/>
      <c r="Q24" s="10">
        <f t="shared" si="0"/>
        <v>0</v>
      </c>
    </row>
    <row r="25" spans="2:22" x14ac:dyDescent="0.35">
      <c r="B25" s="6">
        <f t="shared" si="1"/>
        <v>17</v>
      </c>
      <c r="C25" s="3" t="s">
        <v>128</v>
      </c>
      <c r="D25" s="32" t="s">
        <v>152</v>
      </c>
      <c r="E25" s="32"/>
      <c r="F25" s="32"/>
      <c r="G25" s="32"/>
      <c r="H25" s="32"/>
      <c r="I25" s="32"/>
      <c r="J25" s="16">
        <v>100</v>
      </c>
      <c r="K25" s="4"/>
      <c r="L25" s="4"/>
      <c r="M25" s="4"/>
      <c r="N25" s="4"/>
      <c r="O25" s="4"/>
      <c r="P25" s="4"/>
      <c r="Q25" s="10">
        <f t="shared" si="0"/>
        <v>14.285714285714286</v>
      </c>
    </row>
    <row r="26" spans="2:22" x14ac:dyDescent="0.35">
      <c r="B26" s="6">
        <f t="shared" si="1"/>
        <v>18</v>
      </c>
      <c r="C26" s="3" t="s">
        <v>129</v>
      </c>
      <c r="D26" s="32" t="s">
        <v>153</v>
      </c>
      <c r="E26" s="32"/>
      <c r="F26" s="32"/>
      <c r="G26" s="32"/>
      <c r="H26" s="32"/>
      <c r="I26" s="32"/>
      <c r="J26" s="16">
        <v>76</v>
      </c>
      <c r="K26" s="4"/>
      <c r="L26" s="4"/>
      <c r="M26" s="4"/>
      <c r="N26" s="4"/>
      <c r="O26" s="4"/>
      <c r="P26" s="4"/>
      <c r="Q26" s="10">
        <f t="shared" si="0"/>
        <v>10.857142857142858</v>
      </c>
      <c r="V26" s="20"/>
    </row>
    <row r="27" spans="2:22" x14ac:dyDescent="0.35">
      <c r="B27" s="6">
        <f t="shared" si="1"/>
        <v>19</v>
      </c>
      <c r="C27" s="3" t="s">
        <v>130</v>
      </c>
      <c r="D27" s="32" t="s">
        <v>154</v>
      </c>
      <c r="E27" s="32"/>
      <c r="F27" s="32"/>
      <c r="G27" s="32"/>
      <c r="H27" s="32"/>
      <c r="I27" s="32"/>
      <c r="J27" s="16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22" x14ac:dyDescent="0.35">
      <c r="B28" s="6">
        <f t="shared" si="1"/>
        <v>20</v>
      </c>
      <c r="C28" s="3" t="s">
        <v>131</v>
      </c>
      <c r="D28" s="32" t="s">
        <v>155</v>
      </c>
      <c r="E28" s="32"/>
      <c r="F28" s="32"/>
      <c r="G28" s="32"/>
      <c r="H28" s="32"/>
      <c r="I28" s="32"/>
      <c r="J28" s="16">
        <v>95</v>
      </c>
      <c r="K28" s="4"/>
      <c r="L28" s="4"/>
      <c r="M28" s="4"/>
      <c r="N28" s="4"/>
      <c r="O28" s="4"/>
      <c r="P28" s="4"/>
      <c r="Q28" s="10">
        <f t="shared" si="0"/>
        <v>13.571428571428571</v>
      </c>
      <c r="T28">
        <v>24</v>
      </c>
      <c r="U28">
        <v>100</v>
      </c>
    </row>
    <row r="29" spans="2:22" x14ac:dyDescent="0.35">
      <c r="B29" s="6">
        <f t="shared" si="1"/>
        <v>21</v>
      </c>
      <c r="C29" s="3" t="s">
        <v>132</v>
      </c>
      <c r="D29" s="32" t="s">
        <v>156</v>
      </c>
      <c r="E29" s="32"/>
      <c r="F29" s="32"/>
      <c r="G29" s="32"/>
      <c r="H29" s="32"/>
      <c r="I29" s="32"/>
      <c r="J29" s="16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  <c r="T29">
        <f>COUNTIF(J9:J32,"&gt;=85")</f>
        <v>20</v>
      </c>
      <c r="V29">
        <f>T29*U28/T28</f>
        <v>83.333333333333329</v>
      </c>
    </row>
    <row r="30" spans="2:22" x14ac:dyDescent="0.35">
      <c r="B30" s="6">
        <f t="shared" si="1"/>
        <v>22</v>
      </c>
      <c r="C30" s="3" t="s">
        <v>133</v>
      </c>
      <c r="D30" s="32" t="s">
        <v>157</v>
      </c>
      <c r="E30" s="32"/>
      <c r="F30" s="32"/>
      <c r="G30" s="32"/>
      <c r="H30" s="32"/>
      <c r="I30" s="32"/>
      <c r="J30" s="16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22" x14ac:dyDescent="0.35">
      <c r="B31" s="6">
        <f t="shared" si="1"/>
        <v>23</v>
      </c>
      <c r="C31" s="3" t="s">
        <v>134</v>
      </c>
      <c r="D31" s="32" t="s">
        <v>158</v>
      </c>
      <c r="E31" s="32"/>
      <c r="F31" s="32"/>
      <c r="G31" s="32"/>
      <c r="H31" s="32"/>
      <c r="I31" s="32"/>
      <c r="J31" s="16">
        <v>99</v>
      </c>
      <c r="K31" s="4"/>
      <c r="L31" s="4"/>
      <c r="M31" s="4"/>
      <c r="N31" s="4"/>
      <c r="O31" s="4"/>
      <c r="P31" s="4"/>
      <c r="Q31" s="10">
        <f t="shared" si="0"/>
        <v>14.142857142857142</v>
      </c>
    </row>
    <row r="32" spans="2:22" x14ac:dyDescent="0.35">
      <c r="B32" s="6">
        <f t="shared" si="1"/>
        <v>24</v>
      </c>
      <c r="C32" s="3" t="s">
        <v>135</v>
      </c>
      <c r="D32" s="32" t="s">
        <v>159</v>
      </c>
      <c r="E32" s="32"/>
      <c r="F32" s="32"/>
      <c r="G32" s="32"/>
      <c r="H32" s="32"/>
      <c r="I32" s="32"/>
      <c r="J32" s="16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  <c r="T32" s="20">
        <f>AVERAGE(J9:J32)</f>
        <v>84.5</v>
      </c>
    </row>
    <row r="33" spans="2:17" x14ac:dyDescent="0.35">
      <c r="B33" s="6">
        <f t="shared" si="1"/>
        <v>25</v>
      </c>
      <c r="C33" s="6"/>
      <c r="D33" s="27"/>
      <c r="E33" s="27"/>
      <c r="F33" s="27"/>
      <c r="G33" s="27"/>
      <c r="H33" s="27"/>
      <c r="I33" s="2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5">
      <c r="B34" s="6">
        <f t="shared" si="1"/>
        <v>26</v>
      </c>
      <c r="C34" s="6"/>
      <c r="D34" s="27"/>
      <c r="E34" s="27"/>
      <c r="F34" s="27"/>
      <c r="G34" s="27"/>
      <c r="H34" s="27"/>
      <c r="I34" s="2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5">
      <c r="B35" s="6">
        <f t="shared" si="1"/>
        <v>27</v>
      </c>
      <c r="C35" s="6"/>
      <c r="D35" s="27"/>
      <c r="E35" s="27"/>
      <c r="F35" s="27"/>
      <c r="G35" s="27"/>
      <c r="H35" s="27"/>
      <c r="I35" s="2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5">
      <c r="B36" s="6">
        <f t="shared" si="1"/>
        <v>28</v>
      </c>
      <c r="C36" s="6"/>
      <c r="D36" s="27"/>
      <c r="E36" s="27"/>
      <c r="F36" s="27"/>
      <c r="G36" s="27"/>
      <c r="H36" s="27"/>
      <c r="I36" s="2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27"/>
      <c r="E37" s="27"/>
      <c r="F37" s="27"/>
      <c r="G37" s="27"/>
      <c r="H37" s="27"/>
      <c r="I37" s="2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27"/>
      <c r="E38" s="27"/>
      <c r="F38" s="27"/>
      <c r="G38" s="27"/>
      <c r="H38" s="27"/>
      <c r="I38" s="2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27"/>
      <c r="E39" s="27"/>
      <c r="F39" s="27"/>
      <c r="G39" s="27"/>
      <c r="H39" s="27"/>
      <c r="I39" s="2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27"/>
      <c r="E40" s="27"/>
      <c r="F40" s="27"/>
      <c r="G40" s="27"/>
      <c r="H40" s="27"/>
      <c r="I40" s="2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27"/>
      <c r="E41" s="27"/>
      <c r="F41" s="27"/>
      <c r="G41" s="27"/>
      <c r="H41" s="27"/>
      <c r="I41" s="2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27"/>
      <c r="E42" s="27"/>
      <c r="F42" s="27"/>
      <c r="G42" s="27"/>
      <c r="H42" s="27"/>
      <c r="I42" s="2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27"/>
      <c r="E43" s="27"/>
      <c r="F43" s="27"/>
      <c r="G43" s="27"/>
      <c r="H43" s="27"/>
      <c r="I43" s="2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27"/>
      <c r="E44" s="27"/>
      <c r="F44" s="27"/>
      <c r="G44" s="27"/>
      <c r="H44" s="27"/>
      <c r="I44" s="2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27"/>
      <c r="E45" s="27"/>
      <c r="F45" s="27"/>
      <c r="G45" s="27"/>
      <c r="H45" s="27"/>
      <c r="I45" s="2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27"/>
      <c r="E46" s="27"/>
      <c r="F46" s="27"/>
      <c r="G46" s="27"/>
      <c r="H46" s="27"/>
      <c r="I46" s="2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27"/>
      <c r="E47" s="27"/>
      <c r="F47" s="27"/>
      <c r="G47" s="27"/>
      <c r="H47" s="27"/>
      <c r="I47" s="2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27"/>
      <c r="E48" s="27"/>
      <c r="F48" s="27"/>
      <c r="G48" s="27"/>
      <c r="H48" s="27"/>
      <c r="I48" s="2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27"/>
      <c r="E49" s="27"/>
      <c r="F49" s="27"/>
      <c r="G49" s="27"/>
      <c r="H49" s="27"/>
      <c r="I49" s="2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27"/>
      <c r="E50" s="27"/>
      <c r="F50" s="27"/>
      <c r="G50" s="27"/>
      <c r="H50" s="27"/>
      <c r="I50" s="2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27"/>
      <c r="E51" s="27"/>
      <c r="F51" s="27"/>
      <c r="G51" s="27"/>
      <c r="H51" s="27"/>
      <c r="I51" s="2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27"/>
      <c r="E52" s="27"/>
      <c r="F52" s="27"/>
      <c r="G52" s="27"/>
      <c r="H52" s="27"/>
      <c r="I52" s="2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28"/>
      <c r="E53" s="29"/>
      <c r="F53" s="29"/>
      <c r="G53" s="29"/>
      <c r="H53" s="29"/>
      <c r="I53" s="3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2"/>
      <c r="D54" s="22"/>
      <c r="E54" s="1"/>
      <c r="H54" s="31" t="s">
        <v>19</v>
      </c>
      <c r="I54" s="31"/>
      <c r="J54" s="11">
        <f>COUNTIF(J9:J53,"&gt;=70")</f>
        <v>21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2"/>
      <c r="D55" s="22"/>
      <c r="E55" s="8"/>
      <c r="H55" s="26" t="s">
        <v>20</v>
      </c>
      <c r="I55" s="26"/>
      <c r="J55" s="12">
        <f>COUNTIF(J9:J53,"&lt;70")</f>
        <v>3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5">
      <c r="C56" s="22"/>
      <c r="D56" s="22"/>
      <c r="E56" s="22"/>
      <c r="H56" s="26" t="s">
        <v>21</v>
      </c>
      <c r="I56" s="26"/>
      <c r="J56" s="12">
        <f>COUNT(J9:J53)</f>
        <v>24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5">
      <c r="C57" s="22"/>
      <c r="D57" s="22"/>
      <c r="E57" s="1"/>
      <c r="H57" s="23" t="s">
        <v>16</v>
      </c>
      <c r="I57" s="23"/>
      <c r="J57" s="13">
        <f>J54/J56</f>
        <v>0.875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5">
      <c r="C58" s="22"/>
      <c r="D58" s="22"/>
      <c r="E58" s="1"/>
      <c r="H58" s="23" t="s">
        <v>17</v>
      </c>
      <c r="I58" s="23"/>
      <c r="J58" s="13">
        <f>J55/J56</f>
        <v>0.125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5">
      <c r="C59" s="22"/>
      <c r="D59" s="22"/>
      <c r="E59" s="8"/>
    </row>
    <row r="60" spans="2:17" x14ac:dyDescent="0.35">
      <c r="C60" s="1"/>
      <c r="D60" s="1"/>
      <c r="E60" s="8"/>
    </row>
    <row r="61" spans="2:17" x14ac:dyDescent="0.35">
      <c r="J61" s="24"/>
      <c r="K61" s="24"/>
      <c r="L61" s="24"/>
      <c r="M61" s="24"/>
      <c r="N61" s="24"/>
      <c r="O61" s="24"/>
      <c r="P61" s="24"/>
    </row>
    <row r="62" spans="2:17" x14ac:dyDescent="0.3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FCAE2-239C-40EB-B605-D53EF329E914}">
  <dimension ref="B2:V62"/>
  <sheetViews>
    <sheetView topLeftCell="J7" zoomScale="70" zoomScaleNormal="70" workbookViewId="0">
      <selection activeCell="T7" sqref="T1:V1048576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  <col min="20" max="22" width="0" hidden="1" customWidth="1"/>
  </cols>
  <sheetData>
    <row r="2" spans="2:18" ht="15.5" x14ac:dyDescent="0.3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3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35">
      <c r="C4" t="s">
        <v>0</v>
      </c>
      <c r="D4" s="35" t="s">
        <v>111</v>
      </c>
      <c r="E4" s="35"/>
      <c r="F4" s="35"/>
      <c r="G4" s="35"/>
      <c r="I4" t="s">
        <v>1</v>
      </c>
      <c r="J4" s="36" t="s">
        <v>106</v>
      </c>
      <c r="K4" s="36"/>
      <c r="M4" t="s">
        <v>2</v>
      </c>
      <c r="N4" s="37">
        <v>45008</v>
      </c>
      <c r="O4" s="37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6" t="s">
        <v>57</v>
      </c>
      <c r="E6" s="36"/>
      <c r="F6" s="36"/>
      <c r="G6" s="36"/>
      <c r="I6" s="22" t="s">
        <v>22</v>
      </c>
      <c r="J6" s="22"/>
      <c r="K6" s="38" t="s">
        <v>26</v>
      </c>
      <c r="L6" s="38"/>
      <c r="M6" s="38"/>
      <c r="N6" s="38"/>
      <c r="O6" s="38"/>
      <c r="P6" s="38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4" t="s">
        <v>58</v>
      </c>
      <c r="D9" s="39" t="s">
        <v>59</v>
      </c>
      <c r="E9" s="40"/>
      <c r="F9" s="40"/>
      <c r="G9" s="40"/>
      <c r="H9" s="40"/>
      <c r="I9" s="41"/>
      <c r="J9" s="18">
        <v>98</v>
      </c>
      <c r="K9" s="4"/>
      <c r="L9" s="4"/>
      <c r="M9" s="4"/>
      <c r="N9" s="4"/>
      <c r="O9" s="4"/>
      <c r="P9" s="4"/>
      <c r="Q9" s="10">
        <f>SUM(J9:P9)/7</f>
        <v>14</v>
      </c>
    </row>
    <row r="10" spans="2:18" x14ac:dyDescent="0.35">
      <c r="B10" s="6">
        <f>B9+1</f>
        <v>2</v>
      </c>
      <c r="C10" s="4" t="s">
        <v>60</v>
      </c>
      <c r="D10" s="39" t="s">
        <v>83</v>
      </c>
      <c r="E10" s="40"/>
      <c r="F10" s="40"/>
      <c r="G10" s="40"/>
      <c r="H10" s="40"/>
      <c r="I10" s="41"/>
      <c r="J10" s="18">
        <v>0</v>
      </c>
      <c r="K10" s="4"/>
      <c r="L10" s="4"/>
      <c r="M10" s="4"/>
      <c r="N10" s="4"/>
      <c r="O10" s="4"/>
      <c r="P10" s="4"/>
      <c r="Q10" s="10">
        <f t="shared" ref="Q10:Q48" si="0">SUM(J10:P10)/7</f>
        <v>0</v>
      </c>
    </row>
    <row r="11" spans="2:18" x14ac:dyDescent="0.35">
      <c r="B11" s="6">
        <f t="shared" ref="B11:B53" si="1">B10+1</f>
        <v>3</v>
      </c>
      <c r="C11" s="4" t="s">
        <v>61</v>
      </c>
      <c r="D11" s="39" t="s">
        <v>84</v>
      </c>
      <c r="E11" s="40"/>
      <c r="F11" s="40"/>
      <c r="G11" s="40"/>
      <c r="H11" s="40"/>
      <c r="I11" s="41"/>
      <c r="J11" s="18">
        <v>84.24</v>
      </c>
      <c r="K11" s="4"/>
      <c r="L11" s="4"/>
      <c r="M11" s="4"/>
      <c r="N11" s="4"/>
      <c r="O11" s="4"/>
      <c r="P11" s="4"/>
      <c r="Q11" s="10">
        <f t="shared" si="0"/>
        <v>12.034285714285714</v>
      </c>
    </row>
    <row r="12" spans="2:18" x14ac:dyDescent="0.35">
      <c r="B12" s="6">
        <f t="shared" si="1"/>
        <v>4</v>
      </c>
      <c r="C12" s="4" t="s">
        <v>62</v>
      </c>
      <c r="D12" s="39" t="s">
        <v>85</v>
      </c>
      <c r="E12" s="40"/>
      <c r="F12" s="40"/>
      <c r="G12" s="40"/>
      <c r="H12" s="40"/>
      <c r="I12" s="41"/>
      <c r="J12" s="18">
        <v>78.430000000000007</v>
      </c>
      <c r="K12" s="4"/>
      <c r="L12" s="4"/>
      <c r="M12" s="4"/>
      <c r="N12" s="4"/>
      <c r="O12" s="4"/>
      <c r="P12" s="4"/>
      <c r="Q12" s="10">
        <f t="shared" si="0"/>
        <v>11.204285714285716</v>
      </c>
    </row>
    <row r="13" spans="2:18" x14ac:dyDescent="0.35">
      <c r="B13" s="6">
        <f t="shared" si="1"/>
        <v>5</v>
      </c>
      <c r="C13" s="4" t="s">
        <v>63</v>
      </c>
      <c r="D13" s="39" t="s">
        <v>86</v>
      </c>
      <c r="E13" s="40"/>
      <c r="F13" s="40"/>
      <c r="G13" s="40"/>
      <c r="H13" s="40"/>
      <c r="I13" s="41"/>
      <c r="J13" s="18">
        <v>70.459999999999994</v>
      </c>
      <c r="K13" s="4"/>
      <c r="L13" s="4"/>
      <c r="M13" s="4"/>
      <c r="N13" s="4"/>
      <c r="O13" s="4"/>
      <c r="P13" s="4"/>
      <c r="Q13" s="10">
        <f t="shared" si="0"/>
        <v>10.065714285714284</v>
      </c>
    </row>
    <row r="14" spans="2:18" x14ac:dyDescent="0.35">
      <c r="B14" s="6">
        <f t="shared" si="1"/>
        <v>6</v>
      </c>
      <c r="C14" s="4" t="s">
        <v>64</v>
      </c>
      <c r="D14" s="39" t="s">
        <v>87</v>
      </c>
      <c r="E14" s="40"/>
      <c r="F14" s="40"/>
      <c r="G14" s="40"/>
      <c r="H14" s="40"/>
      <c r="I14" s="41"/>
      <c r="J14" s="18">
        <v>95.67</v>
      </c>
      <c r="K14" s="4"/>
      <c r="L14" s="4"/>
      <c r="M14" s="4"/>
      <c r="N14" s="4"/>
      <c r="O14" s="4"/>
      <c r="P14" s="4"/>
      <c r="Q14" s="10">
        <f t="shared" si="0"/>
        <v>13.667142857142858</v>
      </c>
    </row>
    <row r="15" spans="2:18" x14ac:dyDescent="0.35">
      <c r="B15" s="6">
        <f t="shared" si="1"/>
        <v>7</v>
      </c>
      <c r="C15" s="4" t="s">
        <v>65</v>
      </c>
      <c r="D15" s="39" t="s">
        <v>88</v>
      </c>
      <c r="E15" s="40"/>
      <c r="F15" s="40"/>
      <c r="G15" s="40"/>
      <c r="H15" s="40"/>
      <c r="I15" s="41"/>
      <c r="J15" s="18">
        <v>94.42</v>
      </c>
      <c r="K15" s="4"/>
      <c r="L15" s="4"/>
      <c r="M15" s="4"/>
      <c r="N15" s="4"/>
      <c r="O15" s="4"/>
      <c r="P15" s="4"/>
      <c r="Q15" s="10">
        <f t="shared" si="0"/>
        <v>13.488571428571429</v>
      </c>
    </row>
    <row r="16" spans="2:18" x14ac:dyDescent="0.35">
      <c r="B16" s="6">
        <f t="shared" si="1"/>
        <v>8</v>
      </c>
      <c r="C16" s="4" t="s">
        <v>66</v>
      </c>
      <c r="D16" s="39" t="s">
        <v>89</v>
      </c>
      <c r="E16" s="40"/>
      <c r="F16" s="40"/>
      <c r="G16" s="40"/>
      <c r="H16" s="40"/>
      <c r="I16" s="41"/>
      <c r="J16" s="18">
        <v>91.58</v>
      </c>
      <c r="K16" s="4"/>
      <c r="L16" s="4"/>
      <c r="M16" s="4"/>
      <c r="N16" s="4"/>
      <c r="O16" s="4"/>
      <c r="P16" s="4"/>
      <c r="Q16" s="10">
        <f t="shared" si="0"/>
        <v>13.082857142857142</v>
      </c>
    </row>
    <row r="17" spans="2:22" x14ac:dyDescent="0.35">
      <c r="B17" s="6">
        <f t="shared" si="1"/>
        <v>9</v>
      </c>
      <c r="C17" s="4" t="s">
        <v>67</v>
      </c>
      <c r="D17" s="39" t="s">
        <v>90</v>
      </c>
      <c r="E17" s="40"/>
      <c r="F17" s="40"/>
      <c r="G17" s="40"/>
      <c r="H17" s="40"/>
      <c r="I17" s="41"/>
      <c r="J17" s="18">
        <v>0</v>
      </c>
      <c r="K17" s="4"/>
      <c r="L17" s="4"/>
      <c r="M17" s="4"/>
      <c r="N17" s="4"/>
      <c r="O17" s="4"/>
      <c r="P17" s="4"/>
      <c r="Q17" s="10">
        <f t="shared" si="0"/>
        <v>0</v>
      </c>
    </row>
    <row r="18" spans="2:22" x14ac:dyDescent="0.35">
      <c r="B18" s="6">
        <f t="shared" si="1"/>
        <v>10</v>
      </c>
      <c r="C18" s="4" t="s">
        <v>68</v>
      </c>
      <c r="D18" s="39" t="s">
        <v>91</v>
      </c>
      <c r="E18" s="40"/>
      <c r="F18" s="40"/>
      <c r="G18" s="40"/>
      <c r="H18" s="40"/>
      <c r="I18" s="41"/>
      <c r="J18" s="18">
        <v>0</v>
      </c>
      <c r="K18" s="4"/>
      <c r="L18" s="4"/>
      <c r="M18" s="4"/>
      <c r="N18" s="4"/>
      <c r="O18" s="4"/>
      <c r="P18" s="4"/>
      <c r="Q18" s="10">
        <f t="shared" si="0"/>
        <v>0</v>
      </c>
    </row>
    <row r="19" spans="2:22" x14ac:dyDescent="0.35">
      <c r="B19" s="6">
        <f t="shared" si="1"/>
        <v>11</v>
      </c>
      <c r="C19" s="4" t="s">
        <v>69</v>
      </c>
      <c r="D19" s="39" t="s">
        <v>92</v>
      </c>
      <c r="E19" s="40"/>
      <c r="F19" s="40"/>
      <c r="G19" s="40"/>
      <c r="H19" s="40"/>
      <c r="I19" s="41"/>
      <c r="J19" s="18">
        <v>88</v>
      </c>
      <c r="K19" s="4"/>
      <c r="L19" s="4"/>
      <c r="M19" s="4"/>
      <c r="N19" s="4"/>
      <c r="O19" s="4"/>
      <c r="P19" s="4"/>
      <c r="Q19" s="10">
        <f t="shared" si="0"/>
        <v>12.571428571428571</v>
      </c>
    </row>
    <row r="20" spans="2:22" x14ac:dyDescent="0.35">
      <c r="B20" s="6">
        <f t="shared" si="1"/>
        <v>12</v>
      </c>
      <c r="C20" s="4" t="s">
        <v>70</v>
      </c>
      <c r="D20" s="39" t="s">
        <v>93</v>
      </c>
      <c r="E20" s="40"/>
      <c r="F20" s="40"/>
      <c r="G20" s="40"/>
      <c r="H20" s="40"/>
      <c r="I20" s="41"/>
      <c r="J20" s="18">
        <v>86.45</v>
      </c>
      <c r="K20" s="4"/>
      <c r="L20" s="4"/>
      <c r="M20" s="4"/>
      <c r="N20" s="4"/>
      <c r="O20" s="4"/>
      <c r="P20" s="4"/>
      <c r="Q20" s="10">
        <f t="shared" si="0"/>
        <v>12.35</v>
      </c>
    </row>
    <row r="21" spans="2:22" x14ac:dyDescent="0.35">
      <c r="B21" s="6">
        <f t="shared" si="1"/>
        <v>13</v>
      </c>
      <c r="C21" s="4" t="s">
        <v>71</v>
      </c>
      <c r="D21" s="39" t="s">
        <v>94</v>
      </c>
      <c r="E21" s="40"/>
      <c r="F21" s="40"/>
      <c r="G21" s="40"/>
      <c r="H21" s="40"/>
      <c r="I21" s="41"/>
      <c r="J21" s="18">
        <v>0</v>
      </c>
      <c r="K21" s="4"/>
      <c r="L21" s="4"/>
      <c r="M21" s="4"/>
      <c r="N21" s="4"/>
      <c r="O21" s="4"/>
      <c r="P21" s="4"/>
      <c r="Q21" s="10">
        <f t="shared" si="0"/>
        <v>0</v>
      </c>
    </row>
    <row r="22" spans="2:22" x14ac:dyDescent="0.35">
      <c r="B22" s="6">
        <f t="shared" si="1"/>
        <v>14</v>
      </c>
      <c r="C22" s="4" t="s">
        <v>72</v>
      </c>
      <c r="D22" s="39" t="s">
        <v>95</v>
      </c>
      <c r="E22" s="40"/>
      <c r="F22" s="40"/>
      <c r="G22" s="40"/>
      <c r="H22" s="40"/>
      <c r="I22" s="41"/>
      <c r="J22" s="18">
        <v>81.709999999999994</v>
      </c>
      <c r="K22" s="4"/>
      <c r="L22" s="4"/>
      <c r="M22" s="4"/>
      <c r="N22" s="4"/>
      <c r="O22" s="4"/>
      <c r="P22" s="4"/>
      <c r="Q22" s="10">
        <f t="shared" si="0"/>
        <v>11.672857142857142</v>
      </c>
    </row>
    <row r="23" spans="2:22" x14ac:dyDescent="0.35">
      <c r="B23" s="6">
        <f t="shared" si="1"/>
        <v>15</v>
      </c>
      <c r="C23" s="4" t="s">
        <v>73</v>
      </c>
      <c r="D23" s="39" t="s">
        <v>96</v>
      </c>
      <c r="E23" s="40"/>
      <c r="F23" s="40"/>
      <c r="G23" s="40"/>
      <c r="H23" s="40"/>
      <c r="I23" s="41"/>
      <c r="J23" s="18">
        <v>0</v>
      </c>
      <c r="K23" s="4"/>
      <c r="L23" s="4"/>
      <c r="M23" s="4"/>
      <c r="N23" s="4"/>
      <c r="O23" s="4"/>
      <c r="P23" s="4"/>
      <c r="Q23" s="10">
        <f t="shared" si="0"/>
        <v>0</v>
      </c>
    </row>
    <row r="24" spans="2:22" x14ac:dyDescent="0.35">
      <c r="B24" s="6">
        <f t="shared" si="1"/>
        <v>16</v>
      </c>
      <c r="C24" s="4" t="s">
        <v>74</v>
      </c>
      <c r="D24" s="39" t="s">
        <v>97</v>
      </c>
      <c r="E24" s="40"/>
      <c r="F24" s="40"/>
      <c r="G24" s="40"/>
      <c r="H24" s="40"/>
      <c r="I24" s="41"/>
      <c r="J24" s="18">
        <v>98</v>
      </c>
      <c r="K24" s="4"/>
      <c r="L24" s="4"/>
      <c r="M24" s="4"/>
      <c r="N24" s="4"/>
      <c r="O24" s="4"/>
      <c r="P24" s="4"/>
      <c r="Q24" s="10">
        <f t="shared" si="0"/>
        <v>14</v>
      </c>
    </row>
    <row r="25" spans="2:22" x14ac:dyDescent="0.35">
      <c r="B25" s="6">
        <f t="shared" si="1"/>
        <v>17</v>
      </c>
      <c r="C25" s="4" t="s">
        <v>75</v>
      </c>
      <c r="D25" s="39" t="s">
        <v>98</v>
      </c>
      <c r="E25" s="40"/>
      <c r="F25" s="40"/>
      <c r="G25" s="40"/>
      <c r="H25" s="40"/>
      <c r="I25" s="41"/>
      <c r="J25" s="18">
        <v>88.95</v>
      </c>
      <c r="K25" s="4"/>
      <c r="L25" s="4"/>
      <c r="M25" s="4"/>
      <c r="N25" s="4"/>
      <c r="O25" s="4"/>
      <c r="P25" s="4"/>
      <c r="Q25" s="10">
        <f t="shared" si="0"/>
        <v>12.707142857142857</v>
      </c>
    </row>
    <row r="26" spans="2:22" x14ac:dyDescent="0.35">
      <c r="B26" s="6">
        <f t="shared" si="1"/>
        <v>18</v>
      </c>
      <c r="C26" s="4" t="s">
        <v>76</v>
      </c>
      <c r="D26" s="39" t="s">
        <v>99</v>
      </c>
      <c r="E26" s="40"/>
      <c r="F26" s="40"/>
      <c r="G26" s="40"/>
      <c r="H26" s="40"/>
      <c r="I26" s="41"/>
      <c r="J26" s="18">
        <v>0</v>
      </c>
      <c r="K26" s="4"/>
      <c r="L26" s="4"/>
      <c r="M26" s="4"/>
      <c r="N26" s="4"/>
      <c r="O26" s="4"/>
      <c r="P26" s="4"/>
      <c r="Q26" s="10">
        <f t="shared" si="0"/>
        <v>0</v>
      </c>
    </row>
    <row r="27" spans="2:22" x14ac:dyDescent="0.35">
      <c r="B27" s="6">
        <f t="shared" si="1"/>
        <v>19</v>
      </c>
      <c r="C27" s="4" t="s">
        <v>77</v>
      </c>
      <c r="D27" s="39" t="s">
        <v>100</v>
      </c>
      <c r="E27" s="40"/>
      <c r="F27" s="40"/>
      <c r="G27" s="40"/>
      <c r="H27" s="40"/>
      <c r="I27" s="41"/>
      <c r="J27" s="18">
        <v>95.67</v>
      </c>
      <c r="K27" s="4"/>
      <c r="L27" s="4"/>
      <c r="M27" s="4"/>
      <c r="N27" s="4"/>
      <c r="O27" s="4"/>
      <c r="P27" s="4"/>
      <c r="Q27" s="10">
        <f t="shared" si="0"/>
        <v>13.667142857142858</v>
      </c>
      <c r="V27" s="20"/>
    </row>
    <row r="28" spans="2:22" x14ac:dyDescent="0.35">
      <c r="B28" s="6">
        <f t="shared" si="1"/>
        <v>20</v>
      </c>
      <c r="C28" s="4" t="s">
        <v>78</v>
      </c>
      <c r="D28" s="39" t="s">
        <v>101</v>
      </c>
      <c r="E28" s="40"/>
      <c r="F28" s="40"/>
      <c r="G28" s="40"/>
      <c r="H28" s="40"/>
      <c r="I28" s="41"/>
      <c r="J28" s="18">
        <v>93</v>
      </c>
      <c r="K28" s="4"/>
      <c r="L28" s="4"/>
      <c r="M28" s="4"/>
      <c r="N28" s="4"/>
      <c r="O28" s="4"/>
      <c r="P28" s="4"/>
      <c r="Q28" s="10">
        <f t="shared" si="0"/>
        <v>13.285714285714286</v>
      </c>
      <c r="T28">
        <v>24</v>
      </c>
      <c r="U28">
        <v>100</v>
      </c>
    </row>
    <row r="29" spans="2:22" x14ac:dyDescent="0.35">
      <c r="B29" s="6">
        <f t="shared" si="1"/>
        <v>21</v>
      </c>
      <c r="C29" s="4" t="s">
        <v>79</v>
      </c>
      <c r="D29" s="39" t="s">
        <v>102</v>
      </c>
      <c r="E29" s="40"/>
      <c r="F29" s="40"/>
      <c r="G29" s="40"/>
      <c r="H29" s="40"/>
      <c r="I29" s="41"/>
      <c r="J29" s="18">
        <v>94</v>
      </c>
      <c r="K29" s="4"/>
      <c r="L29" s="4"/>
      <c r="M29" s="4"/>
      <c r="N29" s="4"/>
      <c r="O29" s="4"/>
      <c r="P29" s="4"/>
      <c r="Q29" s="10">
        <f t="shared" si="0"/>
        <v>13.428571428571429</v>
      </c>
      <c r="T29">
        <f>COUNTIF(J9:J32,"&gt;=64")</f>
        <v>17</v>
      </c>
      <c r="V29" s="20">
        <f>T29*U28/T28</f>
        <v>70.833333333333329</v>
      </c>
    </row>
    <row r="30" spans="2:22" x14ac:dyDescent="0.35">
      <c r="B30" s="6">
        <f t="shared" si="1"/>
        <v>22</v>
      </c>
      <c r="C30" s="4" t="s">
        <v>80</v>
      </c>
      <c r="D30" s="39" t="s">
        <v>103</v>
      </c>
      <c r="E30" s="40"/>
      <c r="F30" s="40"/>
      <c r="G30" s="40"/>
      <c r="H30" s="40"/>
      <c r="I30" s="41"/>
      <c r="J30" s="18">
        <v>0</v>
      </c>
      <c r="K30" s="4"/>
      <c r="L30" s="4"/>
      <c r="M30" s="4"/>
      <c r="N30" s="4"/>
      <c r="O30" s="4"/>
      <c r="P30" s="4"/>
      <c r="Q30" s="10">
        <f t="shared" si="0"/>
        <v>0</v>
      </c>
    </row>
    <row r="31" spans="2:22" x14ac:dyDescent="0.35">
      <c r="B31" s="6">
        <f t="shared" si="1"/>
        <v>23</v>
      </c>
      <c r="C31" s="4" t="s">
        <v>81</v>
      </c>
      <c r="D31" s="39" t="s">
        <v>104</v>
      </c>
      <c r="E31" s="40"/>
      <c r="F31" s="40"/>
      <c r="G31" s="40"/>
      <c r="H31" s="40"/>
      <c r="I31" s="41"/>
      <c r="J31" s="18">
        <v>94.33</v>
      </c>
      <c r="K31" s="4"/>
      <c r="L31" s="4"/>
      <c r="M31" s="4"/>
      <c r="N31" s="4"/>
      <c r="O31" s="4"/>
      <c r="P31" s="4"/>
      <c r="Q31" s="10">
        <f t="shared" si="0"/>
        <v>13.475714285714286</v>
      </c>
    </row>
    <row r="32" spans="2:22" x14ac:dyDescent="0.35">
      <c r="B32" s="6">
        <f t="shared" si="1"/>
        <v>24</v>
      </c>
      <c r="C32" s="4" t="s">
        <v>82</v>
      </c>
      <c r="D32" s="39" t="s">
        <v>105</v>
      </c>
      <c r="E32" s="40"/>
      <c r="F32" s="40"/>
      <c r="G32" s="40"/>
      <c r="H32" s="40"/>
      <c r="I32" s="41"/>
      <c r="J32" s="18">
        <v>95.5</v>
      </c>
      <c r="K32" s="4"/>
      <c r="L32" s="4"/>
      <c r="M32" s="4"/>
      <c r="N32" s="4"/>
      <c r="O32" s="4"/>
      <c r="P32" s="4"/>
      <c r="Q32" s="10">
        <f t="shared" si="0"/>
        <v>13.642857142857142</v>
      </c>
      <c r="T32" s="20">
        <f>AVERAGE(J9:J32)</f>
        <v>63.683750000000003</v>
      </c>
    </row>
    <row r="33" spans="2:17" x14ac:dyDescent="0.35">
      <c r="B33" s="6">
        <f t="shared" si="1"/>
        <v>25</v>
      </c>
      <c r="C33" s="6"/>
      <c r="D33" s="27"/>
      <c r="E33" s="27"/>
      <c r="F33" s="27"/>
      <c r="G33" s="27"/>
      <c r="H33" s="27"/>
      <c r="I33" s="2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5">
      <c r="B34" s="6">
        <f t="shared" si="1"/>
        <v>26</v>
      </c>
      <c r="C34" s="6"/>
      <c r="D34" s="27"/>
      <c r="E34" s="27"/>
      <c r="F34" s="27"/>
      <c r="G34" s="27"/>
      <c r="H34" s="27"/>
      <c r="I34" s="2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5">
      <c r="B35" s="6">
        <f t="shared" si="1"/>
        <v>27</v>
      </c>
      <c r="C35" s="6"/>
      <c r="D35" s="27"/>
      <c r="E35" s="27"/>
      <c r="F35" s="27"/>
      <c r="G35" s="27"/>
      <c r="H35" s="27"/>
      <c r="I35" s="2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5">
      <c r="B36" s="6">
        <f t="shared" si="1"/>
        <v>28</v>
      </c>
      <c r="C36" s="6"/>
      <c r="D36" s="27"/>
      <c r="E36" s="27"/>
      <c r="F36" s="27"/>
      <c r="G36" s="27"/>
      <c r="H36" s="27"/>
      <c r="I36" s="2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27"/>
      <c r="E37" s="27"/>
      <c r="F37" s="27"/>
      <c r="G37" s="27"/>
      <c r="H37" s="27"/>
      <c r="I37" s="2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27"/>
      <c r="E38" s="27"/>
      <c r="F38" s="27"/>
      <c r="G38" s="27"/>
      <c r="H38" s="27"/>
      <c r="I38" s="2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27"/>
      <c r="E39" s="27"/>
      <c r="F39" s="27"/>
      <c r="G39" s="27"/>
      <c r="H39" s="27"/>
      <c r="I39" s="2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27"/>
      <c r="E40" s="27"/>
      <c r="F40" s="27"/>
      <c r="G40" s="27"/>
      <c r="H40" s="27"/>
      <c r="I40" s="2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27"/>
      <c r="E41" s="27"/>
      <c r="F41" s="27"/>
      <c r="G41" s="27"/>
      <c r="H41" s="27"/>
      <c r="I41" s="2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27"/>
      <c r="E42" s="27"/>
      <c r="F42" s="27"/>
      <c r="G42" s="27"/>
      <c r="H42" s="27"/>
      <c r="I42" s="2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27"/>
      <c r="E43" s="27"/>
      <c r="F43" s="27"/>
      <c r="G43" s="27"/>
      <c r="H43" s="27"/>
      <c r="I43" s="2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27"/>
      <c r="E44" s="27"/>
      <c r="F44" s="27"/>
      <c r="G44" s="27"/>
      <c r="H44" s="27"/>
      <c r="I44" s="2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27"/>
      <c r="E45" s="27"/>
      <c r="F45" s="27"/>
      <c r="G45" s="27"/>
      <c r="H45" s="27"/>
      <c r="I45" s="2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27"/>
      <c r="E46" s="27"/>
      <c r="F46" s="27"/>
      <c r="G46" s="27"/>
      <c r="H46" s="27"/>
      <c r="I46" s="2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27"/>
      <c r="E47" s="27"/>
      <c r="F47" s="27"/>
      <c r="G47" s="27"/>
      <c r="H47" s="27"/>
      <c r="I47" s="2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27"/>
      <c r="E48" s="27"/>
      <c r="F48" s="27"/>
      <c r="G48" s="27"/>
      <c r="H48" s="27"/>
      <c r="I48" s="2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27"/>
      <c r="E49" s="27"/>
      <c r="F49" s="27"/>
      <c r="G49" s="27"/>
      <c r="H49" s="27"/>
      <c r="I49" s="2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27"/>
      <c r="E50" s="27"/>
      <c r="F50" s="27"/>
      <c r="G50" s="27"/>
      <c r="H50" s="27"/>
      <c r="I50" s="2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27"/>
      <c r="E51" s="27"/>
      <c r="F51" s="27"/>
      <c r="G51" s="27"/>
      <c r="H51" s="27"/>
      <c r="I51" s="2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27"/>
      <c r="E52" s="27"/>
      <c r="F52" s="27"/>
      <c r="G52" s="27"/>
      <c r="H52" s="27"/>
      <c r="I52" s="2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28"/>
      <c r="E53" s="29"/>
      <c r="F53" s="29"/>
      <c r="G53" s="29"/>
      <c r="H53" s="29"/>
      <c r="I53" s="3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2"/>
      <c r="D54" s="22"/>
      <c r="E54" s="1"/>
      <c r="H54" s="31" t="s">
        <v>19</v>
      </c>
      <c r="I54" s="31"/>
      <c r="J54" s="11">
        <f>COUNTIF(J9:J53,"&gt;=70")</f>
        <v>17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2"/>
      <c r="D55" s="22"/>
      <c r="E55" s="8"/>
      <c r="H55" s="26" t="s">
        <v>20</v>
      </c>
      <c r="I55" s="26"/>
      <c r="J55" s="12">
        <f>COUNTIF(J9:J53,"&lt;70")</f>
        <v>7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5">
      <c r="C56" s="22"/>
      <c r="D56" s="22"/>
      <c r="E56" s="22"/>
      <c r="H56" s="26" t="s">
        <v>21</v>
      </c>
      <c r="I56" s="26"/>
      <c r="J56" s="12">
        <f>COUNT(J9:J53)</f>
        <v>24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5">
      <c r="C57" s="22"/>
      <c r="D57" s="22"/>
      <c r="E57" s="1"/>
      <c r="H57" s="23" t="s">
        <v>16</v>
      </c>
      <c r="I57" s="23"/>
      <c r="J57" s="13">
        <f>J54/J56</f>
        <v>0.70833333333333337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5">
      <c r="C58" s="22"/>
      <c r="D58" s="22"/>
      <c r="E58" s="1"/>
      <c r="H58" s="23" t="s">
        <v>17</v>
      </c>
      <c r="I58" s="23"/>
      <c r="J58" s="13">
        <f>J55/J56</f>
        <v>0.29166666666666669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5">
      <c r="C59" s="22"/>
      <c r="D59" s="22"/>
      <c r="E59" s="8"/>
    </row>
    <row r="60" spans="2:17" x14ac:dyDescent="0.35">
      <c r="C60" s="1"/>
      <c r="D60" s="1"/>
      <c r="E60" s="8"/>
    </row>
    <row r="61" spans="2:17" x14ac:dyDescent="0.35">
      <c r="J61" s="24"/>
      <c r="K61" s="24"/>
      <c r="L61" s="24"/>
      <c r="M61" s="24"/>
      <c r="N61" s="24"/>
      <c r="O61" s="24"/>
      <c r="P61" s="24"/>
    </row>
    <row r="62" spans="2:17" x14ac:dyDescent="0.3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V62"/>
  <sheetViews>
    <sheetView zoomScale="70" zoomScaleNormal="70" workbookViewId="0">
      <selection activeCell="T3" sqref="T1:V1048576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  <col min="20" max="20" width="11.453125" hidden="1" customWidth="1"/>
    <col min="21" max="22" width="0" hidden="1" customWidth="1"/>
  </cols>
  <sheetData>
    <row r="2" spans="2:18" ht="15.5" x14ac:dyDescent="0.3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3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35">
      <c r="C4" t="s">
        <v>0</v>
      </c>
      <c r="D4" s="35" t="s">
        <v>24</v>
      </c>
      <c r="E4" s="35"/>
      <c r="F4" s="35"/>
      <c r="G4" s="35"/>
      <c r="I4" t="s">
        <v>1</v>
      </c>
      <c r="J4" s="36" t="s">
        <v>25</v>
      </c>
      <c r="K4" s="36"/>
      <c r="M4" t="s">
        <v>2</v>
      </c>
      <c r="N4" s="37">
        <v>45008</v>
      </c>
      <c r="O4" s="37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6" t="s">
        <v>57</v>
      </c>
      <c r="E6" s="36"/>
      <c r="F6" s="36"/>
      <c r="G6" s="36"/>
      <c r="I6" s="22" t="s">
        <v>22</v>
      </c>
      <c r="J6" s="22"/>
      <c r="K6" s="38" t="s">
        <v>26</v>
      </c>
      <c r="L6" s="38"/>
      <c r="M6" s="38"/>
      <c r="N6" s="38"/>
      <c r="O6" s="38"/>
      <c r="P6" s="38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4" t="s">
        <v>27</v>
      </c>
      <c r="D9" s="39" t="s">
        <v>42</v>
      </c>
      <c r="E9" s="40"/>
      <c r="F9" s="40"/>
      <c r="G9" s="40"/>
      <c r="H9" s="40"/>
      <c r="I9" s="41"/>
      <c r="J9" s="19">
        <v>98</v>
      </c>
      <c r="K9" s="4"/>
      <c r="L9" s="4"/>
      <c r="M9" s="4"/>
      <c r="N9" s="4"/>
      <c r="O9" s="4"/>
      <c r="P9" s="4"/>
      <c r="Q9" s="10">
        <f>SUM(J9:P9)/7</f>
        <v>14</v>
      </c>
    </row>
    <row r="10" spans="2:18" x14ac:dyDescent="0.35">
      <c r="B10" s="6">
        <f>B9+1</f>
        <v>2</v>
      </c>
      <c r="C10" s="4" t="s">
        <v>28</v>
      </c>
      <c r="D10" s="39" t="s">
        <v>43</v>
      </c>
      <c r="E10" s="40"/>
      <c r="F10" s="40"/>
      <c r="G10" s="40"/>
      <c r="H10" s="40"/>
      <c r="I10" s="41"/>
      <c r="J10" s="19">
        <v>93</v>
      </c>
      <c r="K10" s="4"/>
      <c r="L10" s="4"/>
      <c r="M10" s="4"/>
      <c r="N10" s="4"/>
      <c r="O10" s="4"/>
      <c r="P10" s="4"/>
      <c r="Q10" s="10">
        <f t="shared" ref="Q10:Q48" si="0">SUM(J10:P10)/7</f>
        <v>13.285714285714286</v>
      </c>
    </row>
    <row r="11" spans="2:18" x14ac:dyDescent="0.35">
      <c r="B11" s="6">
        <f t="shared" ref="B11:B53" si="1">B10+1</f>
        <v>3</v>
      </c>
      <c r="C11" s="4" t="s">
        <v>29</v>
      </c>
      <c r="D11" s="39" t="s">
        <v>44</v>
      </c>
      <c r="E11" s="40"/>
      <c r="F11" s="40"/>
      <c r="G11" s="40"/>
      <c r="H11" s="40"/>
      <c r="I11" s="41"/>
      <c r="J11" s="19">
        <v>93</v>
      </c>
      <c r="K11" s="4"/>
      <c r="L11" s="4"/>
      <c r="M11" s="4"/>
      <c r="N11" s="4"/>
      <c r="O11" s="4"/>
      <c r="P11" s="4"/>
      <c r="Q11" s="10">
        <f t="shared" si="0"/>
        <v>13.285714285714286</v>
      </c>
    </row>
    <row r="12" spans="2:18" x14ac:dyDescent="0.35">
      <c r="B12" s="6">
        <f t="shared" si="1"/>
        <v>4</v>
      </c>
      <c r="C12" s="4" t="s">
        <v>30</v>
      </c>
      <c r="D12" s="39" t="s">
        <v>45</v>
      </c>
      <c r="E12" s="40"/>
      <c r="F12" s="40"/>
      <c r="G12" s="40"/>
      <c r="H12" s="40"/>
      <c r="I12" s="41"/>
      <c r="J12" s="19">
        <v>98</v>
      </c>
      <c r="K12" s="4"/>
      <c r="L12" s="4"/>
      <c r="M12" s="4"/>
      <c r="N12" s="4"/>
      <c r="O12" s="4"/>
      <c r="P12" s="4"/>
      <c r="Q12" s="10">
        <f t="shared" si="0"/>
        <v>14</v>
      </c>
    </row>
    <row r="13" spans="2:18" x14ac:dyDescent="0.35">
      <c r="B13" s="6">
        <f t="shared" si="1"/>
        <v>5</v>
      </c>
      <c r="C13" s="4" t="s">
        <v>31</v>
      </c>
      <c r="D13" s="39" t="s">
        <v>46</v>
      </c>
      <c r="E13" s="40"/>
      <c r="F13" s="40"/>
      <c r="G13" s="40"/>
      <c r="H13" s="40"/>
      <c r="I13" s="41"/>
      <c r="J13" s="19">
        <v>98</v>
      </c>
      <c r="K13" s="4"/>
      <c r="L13" s="4"/>
      <c r="M13" s="4"/>
      <c r="N13" s="4"/>
      <c r="O13" s="4"/>
      <c r="P13" s="4"/>
      <c r="Q13" s="10">
        <f t="shared" si="0"/>
        <v>14</v>
      </c>
    </row>
    <row r="14" spans="2:18" x14ac:dyDescent="0.35">
      <c r="B14" s="6">
        <f t="shared" si="1"/>
        <v>6</v>
      </c>
      <c r="C14" s="4" t="s">
        <v>32</v>
      </c>
      <c r="D14" s="39" t="s">
        <v>47</v>
      </c>
      <c r="E14" s="40"/>
      <c r="F14" s="40"/>
      <c r="G14" s="40"/>
      <c r="H14" s="40"/>
      <c r="I14" s="41"/>
      <c r="J14" s="19">
        <v>0</v>
      </c>
      <c r="K14" s="4"/>
      <c r="L14" s="4"/>
      <c r="M14" s="4"/>
      <c r="N14" s="4"/>
      <c r="O14" s="4"/>
      <c r="P14" s="4"/>
      <c r="Q14" s="10">
        <f t="shared" si="0"/>
        <v>0</v>
      </c>
    </row>
    <row r="15" spans="2:18" x14ac:dyDescent="0.35">
      <c r="B15" s="6">
        <f t="shared" si="1"/>
        <v>7</v>
      </c>
      <c r="C15" s="4" t="s">
        <v>33</v>
      </c>
      <c r="D15" s="39" t="s">
        <v>48</v>
      </c>
      <c r="E15" s="40"/>
      <c r="F15" s="40"/>
      <c r="G15" s="40"/>
      <c r="H15" s="40"/>
      <c r="I15" s="41"/>
      <c r="J15" s="19">
        <v>100</v>
      </c>
      <c r="K15" s="4"/>
      <c r="L15" s="4"/>
      <c r="M15" s="4"/>
      <c r="N15" s="4"/>
      <c r="O15" s="4"/>
      <c r="P15" s="4"/>
      <c r="Q15" s="10">
        <f t="shared" si="0"/>
        <v>14.285714285714286</v>
      </c>
    </row>
    <row r="16" spans="2:18" x14ac:dyDescent="0.35">
      <c r="B16" s="6">
        <f t="shared" si="1"/>
        <v>8</v>
      </c>
      <c r="C16" s="4" t="s">
        <v>34</v>
      </c>
      <c r="D16" s="39" t="s">
        <v>49</v>
      </c>
      <c r="E16" s="40"/>
      <c r="F16" s="40"/>
      <c r="G16" s="40"/>
      <c r="H16" s="40"/>
      <c r="I16" s="41"/>
      <c r="J16" s="19">
        <v>0</v>
      </c>
      <c r="K16" s="4"/>
      <c r="L16" s="4"/>
      <c r="M16" s="4"/>
      <c r="N16" s="4"/>
      <c r="O16" s="4"/>
      <c r="P16" s="4"/>
      <c r="Q16" s="10">
        <f t="shared" si="0"/>
        <v>0</v>
      </c>
    </row>
    <row r="17" spans="2:22" x14ac:dyDescent="0.35">
      <c r="B17" s="6">
        <f t="shared" si="1"/>
        <v>9</v>
      </c>
      <c r="C17" s="4" t="s">
        <v>35</v>
      </c>
      <c r="D17" s="39" t="s">
        <v>50</v>
      </c>
      <c r="E17" s="40"/>
      <c r="F17" s="40"/>
      <c r="G17" s="40"/>
      <c r="H17" s="40"/>
      <c r="I17" s="41"/>
      <c r="J17" s="19">
        <v>99</v>
      </c>
      <c r="K17" s="4"/>
      <c r="L17" s="4"/>
      <c r="M17" s="4"/>
      <c r="N17" s="4"/>
      <c r="O17" s="4"/>
      <c r="P17" s="4"/>
      <c r="Q17" s="10">
        <f t="shared" si="0"/>
        <v>14.142857142857142</v>
      </c>
      <c r="T17">
        <v>15</v>
      </c>
      <c r="U17">
        <v>100</v>
      </c>
    </row>
    <row r="18" spans="2:22" x14ac:dyDescent="0.35">
      <c r="B18" s="6">
        <f t="shared" si="1"/>
        <v>10</v>
      </c>
      <c r="C18" s="4" t="s">
        <v>36</v>
      </c>
      <c r="D18" s="39" t="s">
        <v>51</v>
      </c>
      <c r="E18" s="40"/>
      <c r="F18" s="40"/>
      <c r="G18" s="40"/>
      <c r="H18" s="40"/>
      <c r="I18" s="41"/>
      <c r="J18" s="19">
        <v>80</v>
      </c>
      <c r="K18" s="4"/>
      <c r="L18" s="4"/>
      <c r="M18" s="4"/>
      <c r="N18" s="4"/>
      <c r="O18" s="4"/>
      <c r="P18" s="4"/>
      <c r="Q18" s="10">
        <f t="shared" si="0"/>
        <v>11.428571428571429</v>
      </c>
      <c r="T18">
        <f>COUNTIF(J9:J23,"&gt;=77")</f>
        <v>12</v>
      </c>
      <c r="V18">
        <f>T18*U17/T17</f>
        <v>80</v>
      </c>
    </row>
    <row r="19" spans="2:22" x14ac:dyDescent="0.35">
      <c r="B19" s="6">
        <f t="shared" si="1"/>
        <v>11</v>
      </c>
      <c r="C19" s="4" t="s">
        <v>37</v>
      </c>
      <c r="D19" s="39" t="s">
        <v>52</v>
      </c>
      <c r="E19" s="40"/>
      <c r="F19" s="40"/>
      <c r="G19" s="40"/>
      <c r="H19" s="40"/>
      <c r="I19" s="41"/>
      <c r="J19" s="19">
        <v>0</v>
      </c>
      <c r="K19" s="4"/>
      <c r="L19" s="4"/>
      <c r="M19" s="4"/>
      <c r="N19" s="4"/>
      <c r="O19" s="4"/>
      <c r="P19" s="4"/>
      <c r="Q19" s="10">
        <f t="shared" si="0"/>
        <v>0</v>
      </c>
      <c r="T19" s="21"/>
    </row>
    <row r="20" spans="2:22" x14ac:dyDescent="0.35">
      <c r="B20" s="6">
        <f t="shared" si="1"/>
        <v>12</v>
      </c>
      <c r="C20" s="4" t="s">
        <v>38</v>
      </c>
      <c r="D20" s="39" t="s">
        <v>53</v>
      </c>
      <c r="E20" s="40"/>
      <c r="F20" s="40"/>
      <c r="G20" s="40"/>
      <c r="H20" s="40"/>
      <c r="I20" s="41"/>
      <c r="J20" s="19">
        <v>100</v>
      </c>
      <c r="K20" s="4"/>
      <c r="L20" s="4"/>
      <c r="M20" s="4"/>
      <c r="N20" s="4"/>
      <c r="O20" s="4"/>
      <c r="P20" s="4"/>
      <c r="Q20" s="10">
        <f t="shared" si="0"/>
        <v>14.285714285714286</v>
      </c>
    </row>
    <row r="21" spans="2:22" x14ac:dyDescent="0.35">
      <c r="B21" s="6">
        <f t="shared" si="1"/>
        <v>13</v>
      </c>
      <c r="C21" s="4" t="s">
        <v>39</v>
      </c>
      <c r="D21" s="39" t="s">
        <v>54</v>
      </c>
      <c r="E21" s="40"/>
      <c r="F21" s="40"/>
      <c r="G21" s="40"/>
      <c r="H21" s="40"/>
      <c r="I21" s="41"/>
      <c r="J21" s="19">
        <v>97.5</v>
      </c>
      <c r="K21" s="4"/>
      <c r="L21" s="4"/>
      <c r="M21" s="4"/>
      <c r="N21" s="4"/>
      <c r="O21" s="4"/>
      <c r="P21" s="4"/>
      <c r="Q21" s="10">
        <f t="shared" si="0"/>
        <v>13.928571428571429</v>
      </c>
    </row>
    <row r="22" spans="2:22" x14ac:dyDescent="0.35">
      <c r="B22" s="6">
        <f t="shared" si="1"/>
        <v>14</v>
      </c>
      <c r="C22" s="4" t="s">
        <v>40</v>
      </c>
      <c r="D22" s="39" t="s">
        <v>55</v>
      </c>
      <c r="E22" s="40"/>
      <c r="F22" s="40"/>
      <c r="G22" s="40"/>
      <c r="H22" s="40"/>
      <c r="I22" s="41"/>
      <c r="J22" s="19">
        <v>100</v>
      </c>
      <c r="K22" s="4"/>
      <c r="L22" s="4"/>
      <c r="M22" s="4"/>
      <c r="N22" s="4"/>
      <c r="O22" s="4"/>
      <c r="P22" s="4"/>
      <c r="Q22" s="10">
        <f t="shared" si="0"/>
        <v>14.285714285714286</v>
      </c>
    </row>
    <row r="23" spans="2:22" x14ac:dyDescent="0.35">
      <c r="B23" s="6">
        <f t="shared" si="1"/>
        <v>15</v>
      </c>
      <c r="C23" s="4" t="s">
        <v>41</v>
      </c>
      <c r="D23" s="39" t="s">
        <v>56</v>
      </c>
      <c r="E23" s="40"/>
      <c r="F23" s="40"/>
      <c r="G23" s="40"/>
      <c r="H23" s="40"/>
      <c r="I23" s="41"/>
      <c r="J23" s="19">
        <v>98</v>
      </c>
      <c r="K23" s="4"/>
      <c r="L23" s="4"/>
      <c r="M23" s="4"/>
      <c r="N23" s="4"/>
      <c r="O23" s="4"/>
      <c r="P23" s="4"/>
      <c r="Q23" s="10">
        <f t="shared" si="0"/>
        <v>14</v>
      </c>
      <c r="T23" s="20">
        <f>AVERAGE(J9:J23)</f>
        <v>76.966666666666669</v>
      </c>
    </row>
    <row r="24" spans="2:22" x14ac:dyDescent="0.35">
      <c r="B24" s="6">
        <f t="shared" si="1"/>
        <v>16</v>
      </c>
      <c r="C24" s="6"/>
      <c r="D24" s="27"/>
      <c r="E24" s="27"/>
      <c r="F24" s="27"/>
      <c r="G24" s="27"/>
      <c r="H24" s="27"/>
      <c r="I24" s="27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22" x14ac:dyDescent="0.35">
      <c r="B25" s="6">
        <f t="shared" si="1"/>
        <v>17</v>
      </c>
      <c r="C25" s="6"/>
      <c r="D25" s="27"/>
      <c r="E25" s="27"/>
      <c r="F25" s="27"/>
      <c r="G25" s="27"/>
      <c r="H25" s="27"/>
      <c r="I25" s="27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22" x14ac:dyDescent="0.35">
      <c r="B26" s="6">
        <f t="shared" si="1"/>
        <v>18</v>
      </c>
      <c r="C26" s="6"/>
      <c r="D26" s="27"/>
      <c r="E26" s="27"/>
      <c r="F26" s="27"/>
      <c r="G26" s="27"/>
      <c r="H26" s="27"/>
      <c r="I26" s="27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22" x14ac:dyDescent="0.35">
      <c r="B27" s="6">
        <f t="shared" si="1"/>
        <v>19</v>
      </c>
      <c r="C27" s="6"/>
      <c r="D27" s="27"/>
      <c r="E27" s="27"/>
      <c r="F27" s="27"/>
      <c r="G27" s="27"/>
      <c r="H27" s="27"/>
      <c r="I27" s="27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22" x14ac:dyDescent="0.35">
      <c r="B28" s="6">
        <f t="shared" si="1"/>
        <v>20</v>
      </c>
      <c r="C28" s="6"/>
      <c r="D28" s="27"/>
      <c r="E28" s="27"/>
      <c r="F28" s="27"/>
      <c r="G28" s="27"/>
      <c r="H28" s="27"/>
      <c r="I28" s="27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22" x14ac:dyDescent="0.35">
      <c r="B29" s="6">
        <f t="shared" si="1"/>
        <v>21</v>
      </c>
      <c r="C29" s="6"/>
      <c r="D29" s="27"/>
      <c r="E29" s="27"/>
      <c r="F29" s="27"/>
      <c r="G29" s="27"/>
      <c r="H29" s="27"/>
      <c r="I29" s="27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22" x14ac:dyDescent="0.35">
      <c r="B30" s="6">
        <f t="shared" si="1"/>
        <v>22</v>
      </c>
      <c r="C30" s="6"/>
      <c r="D30" s="27"/>
      <c r="E30" s="27"/>
      <c r="F30" s="27"/>
      <c r="G30" s="27"/>
      <c r="H30" s="27"/>
      <c r="I30" s="27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22" x14ac:dyDescent="0.35">
      <c r="B31" s="6">
        <f t="shared" si="1"/>
        <v>23</v>
      </c>
      <c r="C31" s="6"/>
      <c r="D31" s="27"/>
      <c r="E31" s="27"/>
      <c r="F31" s="27"/>
      <c r="G31" s="27"/>
      <c r="H31" s="27"/>
      <c r="I31" s="27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22" x14ac:dyDescent="0.35">
      <c r="B32" s="6">
        <f t="shared" si="1"/>
        <v>24</v>
      </c>
      <c r="C32" s="6"/>
      <c r="D32" s="27"/>
      <c r="E32" s="27"/>
      <c r="F32" s="27"/>
      <c r="G32" s="27"/>
      <c r="H32" s="27"/>
      <c r="I32" s="2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5">
      <c r="B33" s="6">
        <f t="shared" si="1"/>
        <v>25</v>
      </c>
      <c r="C33" s="6"/>
      <c r="D33" s="27"/>
      <c r="E33" s="27"/>
      <c r="F33" s="27"/>
      <c r="G33" s="27"/>
      <c r="H33" s="27"/>
      <c r="I33" s="2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5">
      <c r="B34" s="6">
        <f t="shared" si="1"/>
        <v>26</v>
      </c>
      <c r="C34" s="6"/>
      <c r="D34" s="27"/>
      <c r="E34" s="27"/>
      <c r="F34" s="27"/>
      <c r="G34" s="27"/>
      <c r="H34" s="27"/>
      <c r="I34" s="2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5">
      <c r="B35" s="6">
        <f t="shared" si="1"/>
        <v>27</v>
      </c>
      <c r="C35" s="6"/>
      <c r="D35" s="27"/>
      <c r="E35" s="27"/>
      <c r="F35" s="27"/>
      <c r="G35" s="27"/>
      <c r="H35" s="27"/>
      <c r="I35" s="2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5">
      <c r="B36" s="6">
        <f t="shared" si="1"/>
        <v>28</v>
      </c>
      <c r="C36" s="6"/>
      <c r="D36" s="27"/>
      <c r="E36" s="27"/>
      <c r="F36" s="27"/>
      <c r="G36" s="27"/>
      <c r="H36" s="27"/>
      <c r="I36" s="2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27"/>
      <c r="E37" s="27"/>
      <c r="F37" s="27"/>
      <c r="G37" s="27"/>
      <c r="H37" s="27"/>
      <c r="I37" s="2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27"/>
      <c r="E38" s="27"/>
      <c r="F38" s="27"/>
      <c r="G38" s="27"/>
      <c r="H38" s="27"/>
      <c r="I38" s="2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27"/>
      <c r="E39" s="27"/>
      <c r="F39" s="27"/>
      <c r="G39" s="27"/>
      <c r="H39" s="27"/>
      <c r="I39" s="2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27"/>
      <c r="E40" s="27"/>
      <c r="F40" s="27"/>
      <c r="G40" s="27"/>
      <c r="H40" s="27"/>
      <c r="I40" s="2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27"/>
      <c r="E41" s="27"/>
      <c r="F41" s="27"/>
      <c r="G41" s="27"/>
      <c r="H41" s="27"/>
      <c r="I41" s="2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27"/>
      <c r="E42" s="27"/>
      <c r="F42" s="27"/>
      <c r="G42" s="27"/>
      <c r="H42" s="27"/>
      <c r="I42" s="2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27"/>
      <c r="E43" s="27"/>
      <c r="F43" s="27"/>
      <c r="G43" s="27"/>
      <c r="H43" s="27"/>
      <c r="I43" s="2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27"/>
      <c r="E44" s="27"/>
      <c r="F44" s="27"/>
      <c r="G44" s="27"/>
      <c r="H44" s="27"/>
      <c r="I44" s="2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27"/>
      <c r="E45" s="27"/>
      <c r="F45" s="27"/>
      <c r="G45" s="27"/>
      <c r="H45" s="27"/>
      <c r="I45" s="2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27"/>
      <c r="E46" s="27"/>
      <c r="F46" s="27"/>
      <c r="G46" s="27"/>
      <c r="H46" s="27"/>
      <c r="I46" s="2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27"/>
      <c r="E47" s="27"/>
      <c r="F47" s="27"/>
      <c r="G47" s="27"/>
      <c r="H47" s="27"/>
      <c r="I47" s="2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27"/>
      <c r="E48" s="27"/>
      <c r="F48" s="27"/>
      <c r="G48" s="27"/>
      <c r="H48" s="27"/>
      <c r="I48" s="2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27"/>
      <c r="E49" s="27"/>
      <c r="F49" s="27"/>
      <c r="G49" s="27"/>
      <c r="H49" s="27"/>
      <c r="I49" s="2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27"/>
      <c r="E50" s="27"/>
      <c r="F50" s="27"/>
      <c r="G50" s="27"/>
      <c r="H50" s="27"/>
      <c r="I50" s="2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27"/>
      <c r="E51" s="27"/>
      <c r="F51" s="27"/>
      <c r="G51" s="27"/>
      <c r="H51" s="27"/>
      <c r="I51" s="2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27"/>
      <c r="E52" s="27"/>
      <c r="F52" s="27"/>
      <c r="G52" s="27"/>
      <c r="H52" s="27"/>
      <c r="I52" s="2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28"/>
      <c r="E53" s="29"/>
      <c r="F53" s="29"/>
      <c r="G53" s="29"/>
      <c r="H53" s="29"/>
      <c r="I53" s="3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2"/>
      <c r="D54" s="22"/>
      <c r="E54" s="1"/>
      <c r="H54" s="31" t="s">
        <v>19</v>
      </c>
      <c r="I54" s="31"/>
      <c r="J54" s="11">
        <f>COUNTIF(J9:J53,"&gt;=70")</f>
        <v>12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2"/>
      <c r="D55" s="22"/>
      <c r="E55" s="8"/>
      <c r="H55" s="26" t="s">
        <v>20</v>
      </c>
      <c r="I55" s="26"/>
      <c r="J55" s="12">
        <f>COUNTIF(J9:J53,"&lt;70")</f>
        <v>3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5">
      <c r="C56" s="22"/>
      <c r="D56" s="22"/>
      <c r="E56" s="22"/>
      <c r="H56" s="26" t="s">
        <v>21</v>
      </c>
      <c r="I56" s="26"/>
      <c r="J56" s="12">
        <f>COUNT(J9:J53)</f>
        <v>15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5">
      <c r="C57" s="22"/>
      <c r="D57" s="22"/>
      <c r="E57" s="1"/>
      <c r="H57" s="23" t="s">
        <v>16</v>
      </c>
      <c r="I57" s="23"/>
      <c r="J57" s="13">
        <f>J54/J56</f>
        <v>0.8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5">
      <c r="C58" s="22"/>
      <c r="D58" s="22"/>
      <c r="E58" s="1"/>
      <c r="H58" s="23" t="s">
        <v>17</v>
      </c>
      <c r="I58" s="23"/>
      <c r="J58" s="13">
        <f>J55/J56</f>
        <v>0.2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5">
      <c r="C59" s="22"/>
      <c r="D59" s="22"/>
      <c r="E59" s="8"/>
    </row>
    <row r="60" spans="2:17" x14ac:dyDescent="0.35">
      <c r="C60" s="1"/>
      <c r="D60" s="1"/>
      <c r="E60" s="8"/>
    </row>
    <row r="61" spans="2:17" x14ac:dyDescent="0.35">
      <c r="J61" s="24"/>
      <c r="K61" s="24"/>
      <c r="L61" s="24"/>
      <c r="M61" s="24"/>
      <c r="N61" s="24"/>
      <c r="O61" s="24"/>
      <c r="P61" s="24"/>
    </row>
    <row r="62" spans="2:17" x14ac:dyDescent="0.3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AyO</vt:lpstr>
      <vt:lpstr>POO</vt:lpstr>
      <vt:lpstr>SAE</vt:lpstr>
      <vt:lpstr>TCD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ENRIQUE TELONA TORRES</cp:lastModifiedBy>
  <cp:lastPrinted>2023-03-21T15:13:53Z</cp:lastPrinted>
  <dcterms:created xsi:type="dcterms:W3CDTF">2023-03-14T19:16:59Z</dcterms:created>
  <dcterms:modified xsi:type="dcterms:W3CDTF">2023-03-27T21:30:55Z</dcterms:modified>
</cp:coreProperties>
</file>