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"/>
    </mc:Choice>
  </mc:AlternateContent>
  <xr:revisionPtr revIDLastSave="0" documentId="13_ncr:1_{438A1B97-1AAE-45D3-9060-D967CCBFC56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0" state="hidden" r:id="rId1"/>
    <sheet name="2" sheetId="22" state="hidden" r:id="rId2"/>
    <sheet name="3" sheetId="23" state="hidden" r:id="rId3"/>
    <sheet name="4" sheetId="24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C15" i="22" l="1"/>
  <c r="D15" i="22"/>
  <c r="E15" i="22"/>
  <c r="I15" i="22" s="1"/>
  <c r="J15" i="22" s="1"/>
  <c r="L15" i="22"/>
  <c r="C16" i="22"/>
  <c r="D16" i="22"/>
  <c r="E16" i="22"/>
  <c r="I16" i="22" s="1"/>
  <c r="J16" i="22" s="1"/>
  <c r="L16" i="22"/>
  <c r="C17" i="22"/>
  <c r="D17" i="22"/>
  <c r="E17" i="22"/>
  <c r="I17" i="22" s="1"/>
  <c r="J17" i="22" s="1"/>
  <c r="L17" i="22"/>
  <c r="A15" i="22"/>
  <c r="A16" i="22"/>
  <c r="A17" i="22"/>
  <c r="A16" i="25"/>
  <c r="A17" i="25"/>
  <c r="G36" i="25"/>
  <c r="E16" i="25"/>
  <c r="I16" i="25" s="1"/>
  <c r="J16" i="25" s="1"/>
  <c r="E17" i="25"/>
  <c r="H17" i="25" s="1"/>
  <c r="I17" i="25"/>
  <c r="J17" i="25" s="1"/>
  <c r="L17" i="25"/>
  <c r="D17" i="25"/>
  <c r="C17" i="25"/>
  <c r="J17" i="10"/>
  <c r="J14" i="10"/>
  <c r="H17" i="22" l="1"/>
  <c r="H16" i="25"/>
  <c r="H16" i="22"/>
  <c r="L16" i="25"/>
  <c r="H15" i="22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<sst xmlns="http://schemas.openxmlformats.org/spreadsheetml/2006/main" count="190" uniqueCount="50">
  <si>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</si>
  <si>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</si>
  <si>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</si>
  <si>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</si>
  <si>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</si>
  <si>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</si>
  <si>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</si>
  <si>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</si>
  <si>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</si>
  <si>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</si>
  <si>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</si>
  <si>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</si>
  <si>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</si>
  <si>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</si>
  <si>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</si>
  <si>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</si>
  <si>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</si>
  <si>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</si>
  <si>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</si>
  <si>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</si>
  <si>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</si>
  <si>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</si>
  <si>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</si>
  <si>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</si>
  <si>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</si>
  <si>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</si>
  <si>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</si>
  <si>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</si>
  <si>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</si>
  <si>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</si>
  <si>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</si>
  <si>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</si>
  <si>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</si>
  <si>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</si>
  <si>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</si>
  <si>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</si>
  <si>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</si>
  <si>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</si>
  <si>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</si>
  <si>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DIGEM</t>
  </si>
  <si>
    <t>DIMEC</t>
  </si>
  <si>
    <t>FEB - JUL 2023</t>
  </si>
  <si>
    <t>ADMINISTRACIÓN Y CONTABILIDAD</t>
  </si>
  <si>
    <t>INSTRUMENTOS DE PRESUPUESTACION EMPRESARIAL</t>
  </si>
  <si>
    <t>INGENIERIA DE COSTOS</t>
  </si>
  <si>
    <t>211A</t>
  </si>
  <si>
    <t>211B</t>
  </si>
  <si>
    <t>407A</t>
  </si>
  <si>
    <t>606A</t>
  </si>
  <si>
    <t>DIAMB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</si>
</sst>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opLeftCell="A4" zoomScale="93" zoomScaleNormal="93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6" t="s">
        <v>30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8" x14ac:dyDescent="0.2">
      <c r="B6" s="47" t="s">
        <v>2</v>
      </c>
      <c r="C6" s="47"/>
      <c r="D6" s="47"/>
      <c r="E6" s="47"/>
      <c r="F6" s="48" t="s">
        <v>37</v>
      </c>
      <c r="G6" s="48"/>
      <c r="H6" s="48"/>
      <c r="I6" s="48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8" t="s">
        <v>4</v>
      </c>
      <c r="D8" s="38"/>
      <c r="E8" s="14" t="s">
        <v>5</v>
      </c>
      <c r="F8" s="5">
        <v>4</v>
      </c>
      <c r="H8" s="4" t="s">
        <v>6</v>
      </c>
      <c r="I8" s="5">
        <v>3</v>
      </c>
      <c r="J8" s="44" t="s">
        <v>7</v>
      </c>
      <c r="K8" s="44"/>
      <c r="L8" s="44"/>
      <c r="M8" s="38" t="s">
        <v>41</v>
      </c>
      <c r="N8" s="38"/>
      <c r="O8" s="38"/>
    </row>
    <row r="10" spans="2:18" x14ac:dyDescent="0.2">
      <c r="B10" s="4" t="s">
        <v>8</v>
      </c>
      <c r="C10" s="38" t="s">
        <v>38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5" t="s">
        <v>9</v>
      </c>
      <c r="C12" s="42" t="s">
        <v>10</v>
      </c>
      <c r="D12" s="42" t="s">
        <v>11</v>
      </c>
      <c r="E12" s="33" t="s">
        <v>12</v>
      </c>
      <c r="F12" s="33" t="s">
        <v>13</v>
      </c>
      <c r="G12" s="33" t="s">
        <v>14</v>
      </c>
      <c r="H12" s="33"/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3" t="s">
        <v>20</v>
      </c>
      <c r="O12" s="39" t="s">
        <v>21</v>
      </c>
    </row>
    <row r="13" spans="2:18" x14ac:dyDescent="0.2">
      <c r="B13" s="46"/>
      <c r="C13" s="43"/>
      <c r="D13" s="43"/>
      <c r="E13" s="34"/>
      <c r="F13" s="34"/>
      <c r="G13" s="7" t="s">
        <v>22</v>
      </c>
      <c r="H13" s="7" t="s">
        <v>23</v>
      </c>
      <c r="I13" s="34"/>
      <c r="J13" s="34"/>
      <c r="K13" s="34"/>
      <c r="L13" s="34"/>
      <c r="M13" s="34"/>
      <c r="N13" s="34"/>
      <c r="O13" s="40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42</v>
      </c>
      <c r="C14" s="27" t="s">
        <v>21</v>
      </c>
      <c r="D14" s="27" t="s">
        <v>45</v>
      </c>
      <c r="E14" s="27" t="s">
        <v>40</v>
      </c>
      <c r="F14" s="27">
        <v>20</v>
      </c>
      <c r="G14" s="27">
        <v>18</v>
      </c>
      <c r="H14" s="27"/>
      <c r="I14" s="28"/>
      <c r="J14" s="27">
        <f>(F14-SUM(G14:H14))-L14</f>
        <v>2</v>
      </c>
      <c r="K14" s="28"/>
      <c r="L14" s="27">
        <v>0</v>
      </c>
      <c r="M14" s="28">
        <f t="shared" ref="M14:M28" si="0">L14/F14</f>
        <v>0</v>
      </c>
      <c r="N14" s="27">
        <v>87</v>
      </c>
      <c r="O14" s="29">
        <v>0.85</v>
      </c>
      <c r="Q14" s="25">
        <v>32</v>
      </c>
      <c r="R14" s="25"/>
    </row>
    <row r="15" spans="2:18" s="11" customFormat="1" ht="14.25" x14ac:dyDescent="0.2">
      <c r="B15" s="26" t="s">
        <v>42</v>
      </c>
      <c r="C15" s="27" t="s">
        <v>21</v>
      </c>
      <c r="D15" s="27" t="s">
        <v>46</v>
      </c>
      <c r="E15" s="27" t="s">
        <v>40</v>
      </c>
      <c r="F15" s="27">
        <v>22</v>
      </c>
      <c r="G15" s="27">
        <v>20</v>
      </c>
      <c r="H15" s="27"/>
      <c r="I15" s="28"/>
      <c r="J15" s="27">
        <f t="shared" ref="J15:J28" si="1">(F15-SUM(G15:H15))-L15</f>
        <v>2</v>
      </c>
      <c r="K15" s="28"/>
      <c r="L15" s="27">
        <v>0</v>
      </c>
      <c r="M15" s="28">
        <f t="shared" si="0"/>
        <v>0</v>
      </c>
      <c r="N15" s="27">
        <v>86</v>
      </c>
      <c r="O15" s="29">
        <v>0.91</v>
      </c>
    </row>
    <row r="16" spans="2:18" s="11" customFormat="1" ht="28.5" x14ac:dyDescent="0.2">
      <c r="B16" s="26" t="s">
        <v>43</v>
      </c>
      <c r="C16" s="27" t="s">
        <v>21</v>
      </c>
      <c r="D16" s="27" t="s">
        <v>47</v>
      </c>
      <c r="E16" s="27" t="s">
        <v>39</v>
      </c>
      <c r="F16" s="27">
        <v>27</v>
      </c>
      <c r="G16" s="27">
        <v>27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100</v>
      </c>
      <c r="O16" s="29">
        <v>0.89</v>
      </c>
    </row>
    <row r="17" spans="2:15" s="11" customFormat="1" ht="14.25" x14ac:dyDescent="0.2">
      <c r="B17" s="26" t="s">
        <v>44</v>
      </c>
      <c r="C17" s="27" t="s">
        <v>21</v>
      </c>
      <c r="D17" s="27" t="s">
        <v>48</v>
      </c>
      <c r="E17" s="27" t="s">
        <v>49</v>
      </c>
      <c r="F17" s="27">
        <v>19</v>
      </c>
      <c r="G17" s="30">
        <v>15</v>
      </c>
      <c r="H17" s="27"/>
      <c r="I17" s="28"/>
      <c r="J17" s="27">
        <f>(F17-SUM(G17:H17))-L17</f>
        <v>4</v>
      </c>
      <c r="K17" s="28"/>
      <c r="L17" s="27">
        <v>0</v>
      </c>
      <c r="M17" s="28">
        <f t="shared" si="0"/>
        <v>0</v>
      </c>
      <c r="N17" s="27">
        <v>77</v>
      </c>
      <c r="O17" s="29">
        <v>0.74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88</v>
      </c>
      <c r="G28" s="17">
        <f>SUM(G14:G27)</f>
        <v>80</v>
      </c>
      <c r="H28" s="17">
        <f>SUM(H14:H27)</f>
        <v>0</v>
      </c>
      <c r="I28" s="18"/>
      <c r="J28" s="17">
        <f t="shared" si="1"/>
        <v>8</v>
      </c>
      <c r="K28" s="18"/>
      <c r="L28" s="17">
        <f>SUM(L14:L27)</f>
        <v>0</v>
      </c>
      <c r="M28" s="18">
        <f t="shared" si="0"/>
        <v>0</v>
      </c>
      <c r="N28" s="17">
        <f>AVERAGE(N14:N27)</f>
        <v>87.5</v>
      </c>
      <c r="O28" s="19">
        <f>AVERAGE(O14:O27)</f>
        <v>0.84749999999999992</v>
      </c>
    </row>
    <row r="30" spans="2:15" ht="120" customHeight="1" x14ac:dyDescent="0.2">
      <c r="B30" s="41" t="s">
        <v>26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2" spans="2:15" x14ac:dyDescent="0.2">
      <c r="B32" s="12"/>
    </row>
    <row r="33" spans="2:11" x14ac:dyDescent="0.2">
      <c r="C33" s="35" t="s">
        <v>27</v>
      </c>
      <c r="D33" s="35"/>
      <c r="E33" s="35"/>
      <c r="H33" s="36" t="s">
        <v>28</v>
      </c>
      <c r="I33" s="36"/>
      <c r="J33" s="36"/>
      <c r="K33" s="36"/>
    </row>
    <row r="34" spans="2:11" ht="62.25" customHeight="1" x14ac:dyDescent="0.2">
      <c r="C34" s="37"/>
      <c r="D34" s="37"/>
      <c r="E34" s="37"/>
      <c r="H34" s="38"/>
      <c r="I34" s="38"/>
      <c r="J34" s="38"/>
      <c r="K34" s="38"/>
    </row>
    <row r="35" spans="2:11" hidden="1" x14ac:dyDescent="0.2">
      <c r="B35" s="31" t="e">
        <v>#REF!</v>
      </c>
      <c r="C35" s="31"/>
      <c r="D35" s="6"/>
      <c r="F35" s="31"/>
      <c r="G35" s="31"/>
      <c r="H35" s="31"/>
      <c r="I35" s="31"/>
    </row>
    <row r="36" spans="2:11" hidden="1" x14ac:dyDescent="0.2"/>
    <row r="37" spans="2:11" ht="45" customHeight="1" x14ac:dyDescent="0.2">
      <c r="C37" s="32" t="str">
        <f>C10</f>
        <v>L.C. GUILLERMO MORALES CADENA</v>
      </c>
      <c r="D37" s="32"/>
      <c r="E37" s="32"/>
      <c r="F37" s="13"/>
      <c r="G37" s="13"/>
      <c r="H37" s="32" t="s">
        <v>32</v>
      </c>
      <c r="I37" s="32"/>
      <c r="J37" s="32"/>
      <c r="K37" s="32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33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ref="H15:H17" si="4">F15/E15</f>
        <v>0</v>
      </c>
      <c r="I15" s="9">
        <f t="shared" ref="I15:I17" si="5">(E15-SUM(F15:G15))-K15</f>
        <v>21</v>
      </c>
      <c r="J15" s="10">
        <f t="shared" ref="J15:J17" si="6">I15/E15</f>
        <v>0.95454545454545459</v>
      </c>
      <c r="K15" s="9">
        <v>1</v>
      </c>
      <c r="L15" s="10">
        <f t="shared" ref="L15:L17" si="7">K15/E15</f>
        <v>4.5454545454545456E-2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 t="s">
        <v>31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4"/>
        <v>0</v>
      </c>
      <c r="I16" s="9">
        <f t="shared" si="5"/>
        <v>25</v>
      </c>
      <c r="J16" s="10">
        <f t="shared" si="6"/>
        <v>0.92592592592592593</v>
      </c>
      <c r="K16" s="9">
        <v>2</v>
      </c>
      <c r="L16" s="10">
        <f t="shared" si="7"/>
        <v>7.407407407407407E-2</v>
      </c>
      <c r="M16" s="9"/>
      <c r="N16" s="15"/>
    </row>
    <row r="17" spans="1:14" s="11" customFormat="1" x14ac:dyDescent="0.2">
      <c r="A17" s="9" t="str">
        <f>'1'!B17</f>
        <v>INGENIERIA DE COSTOS</v>
      </c>
      <c r="B17" s="9" t="s">
        <v>31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4"/>
        <v>0</v>
      </c>
      <c r="I17" s="9">
        <f t="shared" si="5"/>
        <v>16</v>
      </c>
      <c r="J17" s="10">
        <f t="shared" si="6"/>
        <v>0.84210526315789469</v>
      </c>
      <c r="K17" s="9">
        <v>3</v>
      </c>
      <c r="L17" s="10">
        <f t="shared" si="7"/>
        <v>0.15789473684210525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0.93181818181818177</v>
      </c>
      <c r="K28" s="17">
        <f>SUM(K14:K27)</f>
        <v>6</v>
      </c>
      <c r="L28" s="18">
        <f t="shared" si="3"/>
        <v>6.8181818181818177E-2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5" zoomScaleNormal="11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/>
      <c r="H14" s="10">
        <f t="shared" ref="H14:H17" si="0">F14/E14</f>
        <v>0.35</v>
      </c>
      <c r="I14" s="9">
        <f t="shared" ref="I14:I28" si="1">(E14-SUM(F14:G14))-K14</f>
        <v>13</v>
      </c>
      <c r="J14" s="10">
        <f t="shared" ref="J14:J28" si="2">I14/E14</f>
        <v>0.65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/>
      <c r="H15" s="10">
        <f t="shared" si="0"/>
        <v>0.77272727272727271</v>
      </c>
      <c r="I15" s="9">
        <f t="shared" si="1"/>
        <v>5</v>
      </c>
      <c r="J15" s="10">
        <f t="shared" si="2"/>
        <v>0.22727272727272727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/>
      <c r="H16" s="10">
        <f t="shared" si="0"/>
        <v>1.037037037037037</v>
      </c>
      <c r="I16" s="9">
        <f t="shared" si="1"/>
        <v>-1</v>
      </c>
      <c r="J16" s="10">
        <f t="shared" si="2"/>
        <v>-3.7037037037037035E-2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10">
        <f t="shared" si="0"/>
        <v>0.94736842105263153</v>
      </c>
      <c r="I17" s="9">
        <f t="shared" si="1"/>
        <v>1</v>
      </c>
      <c r="J17" s="10">
        <f t="shared" si="2"/>
        <v>5.2631578947368418E-2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70</v>
      </c>
      <c r="G28" s="17">
        <f>SUM(G14:G27)</f>
        <v>0</v>
      </c>
      <c r="H28" s="18">
        <f>SUM(F28:G28)/E28</f>
        <v>0.79545454545454541</v>
      </c>
      <c r="I28" s="17">
        <f t="shared" si="1"/>
        <v>18</v>
      </c>
      <c r="J28" s="18">
        <f t="shared" si="2"/>
        <v>0.20454545454545456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6.425781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10.85546875" style="1" customWidth="1"/>
    <col min="8" max="8" width="11.28515625" style="1" customWidth="1"/>
    <col min="9" max="10" width="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92</v>
      </c>
      <c r="N14" s="15">
        <f>18/20</f>
        <v>0.9</v>
      </c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21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72</v>
      </c>
      <c r="N15" s="15">
        <f>17/22</f>
        <v>0.77272727272727271</v>
      </c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f>19/27</f>
        <v>0.70370370370370372</v>
      </c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17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80</v>
      </c>
      <c r="N17" s="15">
        <f>15/19</f>
        <v>0.78947368421052633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0"/>
        <v>4</v>
      </c>
      <c r="J28" s="18">
        <f t="shared" ref="J28" si="2">I28/E28</f>
        <v>4.5454545454545456E-2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0.79147616516037567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 t="s">
        <v>32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35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 t="s">
        <v>36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>
        <v>1</v>
      </c>
      <c r="H14" s="10">
        <f>(F14+G14)/E14</f>
        <v>0.4</v>
      </c>
      <c r="I14" s="9">
        <f t="shared" ref="I14:I27" si="0">(E14-SUM(F14:G14))-K14</f>
        <v>11</v>
      </c>
      <c r="J14" s="10">
        <f t="shared" ref="J14:J27" si="1">I14/E14</f>
        <v>0.55000000000000004</v>
      </c>
      <c r="K14" s="9">
        <v>1</v>
      </c>
      <c r="L14" s="10">
        <f t="shared" ref="L14:L27" si="2">K14/E14</f>
        <v>0.05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36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36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>
        <v>0</v>
      </c>
      <c r="H16" s="10">
        <f t="shared" ref="H16:H17" si="4">(F16+G16)/E16</f>
        <v>1.037037037037037</v>
      </c>
      <c r="I16" s="9">
        <f t="shared" ref="I16:I17" si="5">(E16-SUM(F16:G16))-K16</f>
        <v>-2</v>
      </c>
      <c r="J16" s="10">
        <f t="shared" ref="J16:J17" si="6">I16/E16</f>
        <v>-7.407407407407407E-2</v>
      </c>
      <c r="K16" s="9">
        <v>1</v>
      </c>
      <c r="L16" s="10">
        <f t="shared" ref="L16:L17" si="7">K16/E16</f>
        <v>3.7037037037037035E-2</v>
      </c>
      <c r="M16" s="9">
        <v>100</v>
      </c>
      <c r="N16" s="15">
        <v>1</v>
      </c>
    </row>
    <row r="17" spans="1:14" s="11" customFormat="1" x14ac:dyDescent="0.2">
      <c r="A17" s="9" t="str">
        <f>'1'!B17</f>
        <v>INGENIERIA DE COSTOS</v>
      </c>
      <c r="B17" s="9" t="s">
        <v>36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23">
        <v>18</v>
      </c>
      <c r="G17" s="9">
        <v>0</v>
      </c>
      <c r="H17" s="10">
        <f t="shared" si="4"/>
        <v>0.94736842105263153</v>
      </c>
      <c r="I17" s="9">
        <f t="shared" si="5"/>
        <v>-1</v>
      </c>
      <c r="J17" s="10">
        <f t="shared" si="6"/>
        <v>-5.2631578947368418E-2</v>
      </c>
      <c r="K17" s="9">
        <v>2</v>
      </c>
      <c r="L17" s="10">
        <f t="shared" si="7"/>
        <v>0.10526315789473684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88</v>
      </c>
      <c r="F27" s="17">
        <f>SUM(F14:F26)</f>
        <v>70</v>
      </c>
      <c r="G27" s="17">
        <f>SUM(G14:G26)</f>
        <v>1</v>
      </c>
      <c r="H27" s="18">
        <f>SUM(F27:G27)/E27</f>
        <v>0.80681818181818177</v>
      </c>
      <c r="I27" s="17">
        <f t="shared" si="0"/>
        <v>13</v>
      </c>
      <c r="J27" s="18">
        <f t="shared" si="1"/>
        <v>0.14772727272727273</v>
      </c>
      <c r="K27" s="17">
        <f>SUM(K14:K26)</f>
        <v>4</v>
      </c>
      <c r="L27" s="18">
        <f t="shared" si="2"/>
        <v>4.5454545454545456E-2</v>
      </c>
      <c r="M27" s="17">
        <f>AVERAGE(M14:M26)</f>
        <v>95</v>
      </c>
      <c r="N27" s="19">
        <f>AVERAGE(N14:N26)</f>
        <v>0.97250000000000003</v>
      </c>
    </row>
    <row r="29" spans="1:14" ht="120" customHeight="1" x14ac:dyDescent="0.2">
      <c r="A29" s="41" t="s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1" spans="1:14" x14ac:dyDescent="0.2">
      <c r="A31" s="12"/>
    </row>
    <row r="32" spans="1:14" x14ac:dyDescent="0.2">
      <c r="B32" s="35" t="s">
        <v>27</v>
      </c>
      <c r="C32" s="35"/>
      <c r="D32" s="35"/>
      <c r="G32" s="36" t="s">
        <v>28</v>
      </c>
      <c r="H32" s="36"/>
      <c r="I32" s="36"/>
      <c r="J32" s="36"/>
    </row>
    <row r="33" spans="1:10" ht="62.25" customHeight="1" x14ac:dyDescent="0.2">
      <c r="B33" s="37"/>
      <c r="C33" s="37"/>
      <c r="D33" s="37"/>
      <c r="G33" s="38"/>
      <c r="H33" s="38"/>
      <c r="I33" s="38"/>
      <c r="J33" s="38"/>
    </row>
    <row r="34" spans="1:10" hidden="1" x14ac:dyDescent="0.2">
      <c r="A34" s="31" t="e">
        <v>#REF!</v>
      </c>
      <c r="B34" s="31"/>
      <c r="C34" s="6"/>
      <c r="E34" s="31"/>
      <c r="F34" s="31"/>
      <c r="G34" s="31"/>
      <c r="H34" s="31"/>
    </row>
    <row r="35" spans="1:10" hidden="1" x14ac:dyDescent="0.2"/>
    <row r="36" spans="1:10" ht="45" customHeight="1" x14ac:dyDescent="0.2">
      <c r="B36" s="32" t="str">
        <f>B10</f>
        <v>L.C. GUILLERMO MORALES CADENA</v>
      </c>
      <c r="C36" s="32"/>
      <c r="D36" s="32"/>
      <c r="E36" s="13"/>
      <c r="F36" s="13"/>
      <c r="G36" s="32" t="e">
        <f>'1'!H37:K37</f>
        <v>#VALUE!</v>
      </c>
      <c r="H36" s="32"/>
      <c r="I36" s="32"/>
      <c r="J36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Systemp</cp:lastModifiedBy>
  <cp:revision/>
  <cp:lastPrinted>2022-11-03T04:51:43Z</cp:lastPrinted>
  <dcterms:created xsi:type="dcterms:W3CDTF">2021-11-22T14:45:25Z</dcterms:created>
  <dcterms:modified xsi:type="dcterms:W3CDTF">2023-07-03T16:42:27Z</dcterms:modified>
  <cp:category/>
  <cp:contentStatus/>
</cp:coreProperties>
</file>