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/>
  <mc:AlternateContent xmlns:mc="http://schemas.openxmlformats.org/markup-compatibility/2006">
    <mc:Choice Requires="x15">
      <x15ac:absPath xmlns:x15ac="http://schemas.microsoft.com/office/spreadsheetml/2010/11/ac" url="C:\Users\Systemp\Documents\SEM FEBRERO 2023 JULIO 2023\05 REPORTES PARCIALES Y FINALES FEBRERO 2023\"/>
    </mc:Choice>
  </mc:AlternateContent>
  <xr:revisionPtr revIDLastSave="0" documentId="13_ncr:1_{438A1B97-1AAE-45D3-9060-D967CCBFC56B}" xr6:coauthVersionLast="47" xr6:coauthVersionMax="47" xr10:uidLastSave="{00000000-0000-0000-0000-000000000000}"/>
  <bookViews>
    <workbookView xWindow="-120" yWindow="-120" windowWidth="20730" windowHeight="11160" firstSheet="3" activeTab="3" xr2:uid="{00000000-000D-0000-FFFF-FFFF00000000}"/>
  </bookViews>
  <sheets>
    <sheet name="1" sheetId="10" state="hidden" r:id="rId1"/>
    <sheet name="2" sheetId="22" state="hidden" r:id="rId2"/>
    <sheet name="3" sheetId="23" state="hidden" r:id="rId3"/>
    <sheet name="4" sheetId="24" r:id="rId4"/>
    <sheet name="Final" sheetId="25" state="hidden" r:id="rId5"/>
  </sheets>
  <definedNames>
    <definedName name="_xlnm.Print_Area" localSheetId="0">'1'!$B$1:$O$37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Final!$A$1:$N$36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7" i="24" l="1"/>
  <c r="N16" i="24"/>
  <c r="N15" i="24"/>
  <c r="N14" i="24"/>
  <c r="C15" i="22" l="1"/>
  <c r="D15" i="22"/>
  <c r="E15" i="22"/>
  <c r="I15" i="22" s="1"/>
  <c r="J15" i="22" s="1"/>
  <c r="L15" i="22"/>
  <c r="C16" i="22"/>
  <c r="D16" i="22"/>
  <c r="E16" i="22"/>
  <c r="I16" i="22" s="1"/>
  <c r="J16" i="22" s="1"/>
  <c r="L16" i="22"/>
  <c r="C17" i="22"/>
  <c r="D17" i="22"/>
  <c r="E17" i="22"/>
  <c r="I17" i="22" s="1"/>
  <c r="J17" i="22" s="1"/>
  <c r="L17" i="22"/>
  <c r="A15" i="22"/>
  <c r="A16" i="22"/>
  <c r="A17" i="22"/>
  <c r="A16" i="25"/>
  <c r="A17" i="25"/>
  <c r="G36" i="25"/>
  <c r="E16" i="25"/>
  <c r="I16" i="25" s="1"/>
  <c r="J16" i="25" s="1"/>
  <c r="E17" i="25"/>
  <c r="H17" i="25" s="1"/>
  <c r="I17" i="25"/>
  <c r="J17" i="25" s="1"/>
  <c r="L17" i="25"/>
  <c r="D17" i="25"/>
  <c r="C17" i="25"/>
  <c r="J17" i="10"/>
  <c r="J14" i="10"/>
  <c r="H17" i="22" l="1"/>
  <c r="H16" i="25"/>
  <c r="H16" i="22"/>
  <c r="L16" i="25"/>
  <c r="H15" i="22"/>
  <c r="J20" i="10"/>
  <c r="J21" i="10"/>
  <c r="J22" i="10"/>
  <c r="J23" i="10"/>
  <c r="J24" i="10"/>
  <c r="J25" i="10"/>
  <c r="J26" i="10"/>
  <c r="J27" i="10"/>
  <c r="R13" i="10"/>
  <c r="N27" i="25"/>
  <c r="M27" i="25"/>
  <c r="K27" i="25"/>
  <c r="G27" i="25"/>
  <c r="F27" i="25"/>
  <c r="D16" i="25"/>
  <c r="C16" i="25"/>
  <c r="E15" i="25"/>
  <c r="D15" i="25"/>
  <c r="C15" i="25"/>
  <c r="A15" i="25"/>
  <c r="E14" i="25"/>
  <c r="H14" i="25" s="1"/>
  <c r="D14" i="25"/>
  <c r="C14" i="25"/>
  <c r="A14" i="25"/>
  <c r="B10" i="25"/>
  <c r="B36" i="25" s="1"/>
  <c r="L8" i="25"/>
  <c r="H8" i="25"/>
  <c r="E8" i="25"/>
  <c r="N28" i="24"/>
  <c r="M28" i="24"/>
  <c r="K28" i="24"/>
  <c r="G28" i="24"/>
  <c r="F28" i="24"/>
  <c r="E17" i="24"/>
  <c r="I17" i="24" s="1"/>
  <c r="D17" i="24"/>
  <c r="C17" i="24"/>
  <c r="A17" i="24"/>
  <c r="E16" i="24"/>
  <c r="I16" i="24" s="1"/>
  <c r="D16" i="24"/>
  <c r="C16" i="24"/>
  <c r="A16" i="24"/>
  <c r="E15" i="24"/>
  <c r="I15" i="24" s="1"/>
  <c r="D15" i="24"/>
  <c r="C15" i="24"/>
  <c r="A15" i="24"/>
  <c r="E14" i="24"/>
  <c r="I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C14" i="22"/>
  <c r="D14" i="22"/>
  <c r="E14" i="22"/>
  <c r="H14" i="22" s="1"/>
  <c r="A14" i="22"/>
  <c r="B10" i="22"/>
  <c r="B37" i="22" s="1"/>
  <c r="L8" i="22"/>
  <c r="H8" i="22"/>
  <c r="E8" i="22"/>
  <c r="N28" i="22"/>
  <c r="M28" i="22"/>
  <c r="K28" i="22"/>
  <c r="G28" i="22"/>
  <c r="F28" i="22"/>
  <c r="C37" i="10"/>
  <c r="O28" i="10"/>
  <c r="N28" i="10"/>
  <c r="L28" i="10"/>
  <c r="H28" i="10"/>
  <c r="G28" i="10"/>
  <c r="F28" i="10"/>
  <c r="M17" i="10"/>
  <c r="M16" i="10"/>
  <c r="J16" i="10"/>
  <c r="M15" i="10"/>
  <c r="J15" i="10"/>
  <c r="M14" i="10"/>
  <c r="I15" i="25" l="1"/>
  <c r="J15" i="25" s="1"/>
  <c r="H15" i="25"/>
  <c r="I14" i="25"/>
  <c r="J14" i="25" s="1"/>
  <c r="I14" i="22"/>
  <c r="J14" i="22" s="1"/>
  <c r="L14" i="25"/>
  <c r="L15" i="25"/>
  <c r="E27" i="25"/>
  <c r="L14" i="24"/>
  <c r="L15" i="24"/>
  <c r="L16" i="24"/>
  <c r="L17" i="24"/>
  <c r="E28" i="24"/>
  <c r="L14" i="23"/>
  <c r="L15" i="23"/>
  <c r="L16" i="23"/>
  <c r="L17" i="23"/>
  <c r="H14" i="23"/>
  <c r="H15" i="23"/>
  <c r="H16" i="23"/>
  <c r="H17" i="23"/>
  <c r="E28" i="23"/>
  <c r="L14" i="22"/>
  <c r="E28" i="22"/>
  <c r="J28" i="10"/>
  <c r="M28" i="10"/>
  <c r="I27" i="25" l="1"/>
  <c r="J27" i="25" s="1"/>
  <c r="L27" i="25"/>
  <c r="H27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tc={0D89753B-3FEB-4820-B987-753F1C5F4002}</author>
    <author>tc={5A1D2610-4DDB-4681-8198-56E722B00E0E}</author>
    <author>tc={0D88ADF2-74CA-466E-9F6D-57593592582A}</author>
    <author>tc={4878C29F-3CB2-466A-8A67-2FD52CC30540}</author>
    <author>tc={5DA74852-F052-4B39-A650-6578D1CFD69A}</author>
  </authors>
  <commentList>
    <comment ref="C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I12" authorId="1" shapeId="0" xr:uid="{0D89753B-3FEB-4820-B987-753F1C5F4002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Solo se llena en el reporte final</t>
        </r>
      </text>
    </comment>
    <comment ref="K12" authorId="2" shapeId="0" xr:uid="{5A1D2610-4DDB-4681-8198-56E722B00E0E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Solo se llena en el reporte final</t>
        </r>
      </text>
    </comment>
    <comment ref="C14" authorId="3" shapeId="0" xr:uid="{0D88ADF2-74CA-466E-9F6D-57593592582A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Cuando no hay evaluación apunta S/E (Sin Evaluar)</t>
        </r>
      </text>
    </comment>
    <comment ref="I14" authorId="4" shapeId="0" xr:uid="{4878C29F-3CB2-466A-8A67-2FD52CC30540}">
      <text>
        <r>
          <rPr>
            <sz val="11"/>
            <color theme="1"/>
            <rFont val="Calibri"/>
            <family val="2"/>
            <scheme val="minor"/>
          </rPr>
  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Se elimina </t>
        </r>
      </text>
    </comment>
    <comment ref="C15" authorId="5" shapeId="0" xr:uid="{5DA74852-F052-4B39-A650-6578D1CFD69A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Con numero romanos " I,II,III, etc."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<sst xmlns="http://schemas.openxmlformats.org/spreadsheetml/2006/main" count="190" uniqueCount="50">
  <si>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</si>
  <si>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</si>
  <si>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</si>
  <si>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</si>
  <si>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</si>
  <si>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</si>
  <si>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</si>
  <si>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</si>
  <si>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</si>
  <si>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</si>
  <si>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</si>
  <si>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</si>
  <si>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</si>
  <si>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</si>
  <si>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</si>
  <si>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</si>
  <si>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</si>
  <si>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</si>
  <si>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</si>
  <si>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</si>
  <si>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</si>
  <si>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</si>
  <si>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</si>
  <si>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</si>
  <si>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</si>
  <si>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</si>
  <si>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</si>
  <si>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</si>
  <si>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</si>
  <si>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</si>
  <si>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</si>
  <si>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II</t>
  </si>
  <si>
    <t>L.C. MANUEL DE JESUS CANO BUSTAMANTE</t>
  </si>
  <si>
    <t>LICENCIATURA EN ADMINISTRACION</t>
  </si>
  <si>
    <t>LICENCIATURA EN ADMINISTRACIÓN</t>
  </si>
  <si>
    <t>EN GESTION EMPRESARIAL</t>
  </si>
  <si>
    <t>T</t>
  </si>
  <si>
    <t>EN LICENCIATURA EN ADMINISTRACIÓN</t>
  </si>
  <si>
    <t>L.C. GUILLERMO MORALES CADENA</t>
  </si>
  <si>
    <t>DIGEM</t>
  </si>
  <si>
    <t>DIMEC</t>
  </si>
  <si>
    <t>FEB - JUL 2023</t>
  </si>
  <si>
    <t>ADMINISTRACIÓN Y CONTABILIDAD</t>
  </si>
  <si>
    <t>INSTRUMENTOS DE PRESUPUESTACION EMPRESARIAL</t>
  </si>
  <si>
    <t>INGENIERIA DE COSTOS</t>
  </si>
  <si>
    <t>211A</t>
  </si>
  <si>
    <t>211B</t>
  </si>
  <si>
    <t>407A</t>
  </si>
  <si>
    <t>606A</t>
  </si>
  <si>
    <t>DIAMB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</si>
</sst>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sz val="10"/>
      <color theme="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9" fontId="6" fillId="0" borderId="1" xfId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0" xfId="0" applyFont="1"/>
    <xf numFmtId="0" fontId="9" fillId="0" borderId="0" xfId="0" applyFont="1" applyAlignment="1">
      <alignment wrapText="1"/>
    </xf>
    <xf numFmtId="0" fontId="10" fillId="0" borderId="8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 wrapText="1"/>
    </xf>
    <xf numFmtId="9" fontId="10" fillId="0" borderId="1" xfId="1" applyFont="1" applyBorder="1" applyAlignment="1">
      <alignment horizontal="center" vertical="center" wrapText="1"/>
    </xf>
    <xf numFmtId="9" fontId="10" fillId="0" borderId="9" xfId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102419</xdr:colOff>
      <xdr:row>0</xdr:row>
      <xdr:rowOff>10242</xdr:rowOff>
    </xdr:from>
    <xdr:to>
      <xdr:col>1</xdr:col>
      <xdr:colOff>2022961</xdr:colOff>
      <xdr:row>0</xdr:row>
      <xdr:rowOff>761779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932"/>
        <a:stretch/>
      </xdr:blipFill>
      <xdr:spPr bwMode="auto">
        <a:xfrm>
          <a:off x="102419" y="10242"/>
          <a:ext cx="2053687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</xdr:col>
      <xdr:colOff>150135</xdr:colOff>
      <xdr:row>0</xdr:row>
      <xdr:rowOff>45789</xdr:rowOff>
    </xdr:from>
    <xdr:to>
      <xdr:col>14</xdr:col>
      <xdr:colOff>710428</xdr:colOff>
      <xdr:row>0</xdr:row>
      <xdr:rowOff>750079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40296" y="45789"/>
          <a:ext cx="1318197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11207</xdr:colOff>
      <xdr:row>0</xdr:row>
      <xdr:rowOff>56029</xdr:rowOff>
    </xdr:from>
    <xdr:to>
      <xdr:col>0</xdr:col>
      <xdr:colOff>2050676</xdr:colOff>
      <xdr:row>1</xdr:row>
      <xdr:rowOff>11948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514"/>
        <a:stretch/>
      </xdr:blipFill>
      <xdr:spPr bwMode="auto">
        <a:xfrm>
          <a:off x="11207" y="56029"/>
          <a:ext cx="203946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22413</xdr:colOff>
      <xdr:row>0</xdr:row>
      <xdr:rowOff>33617</xdr:rowOff>
    </xdr:from>
    <xdr:to>
      <xdr:col>0</xdr:col>
      <xdr:colOff>2039470</xdr:colOff>
      <xdr:row>0</xdr:row>
      <xdr:rowOff>785154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432"/>
        <a:stretch/>
      </xdr:blipFill>
      <xdr:spPr bwMode="auto">
        <a:xfrm>
          <a:off x="22413" y="33617"/>
          <a:ext cx="2017057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33618</xdr:colOff>
      <xdr:row>0</xdr:row>
      <xdr:rowOff>78441</xdr:rowOff>
    </xdr:from>
    <xdr:to>
      <xdr:col>0</xdr:col>
      <xdr:colOff>2050675</xdr:colOff>
      <xdr:row>1</xdr:row>
      <xdr:rowOff>34360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432"/>
        <a:stretch/>
      </xdr:blipFill>
      <xdr:spPr bwMode="auto">
        <a:xfrm>
          <a:off x="33618" y="78441"/>
          <a:ext cx="2017057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2157D32-C5EF-4E5F-82EF-F106CE71382B}" userId="S::mancano@msev.gob.mx::61293b48-2e81-4a5d-bcbf-a9d54e69fc6e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H12" dT="2022-10-18T16:37:29.94" personId="{E2157D32-C5EF-4E5F-82EF-F106CE71382B}" id="{0D89753B-3FEB-4820-B987-753F1C5F4002}">
    <text>Solo se llena en el reporte final</text>
  </threadedComment>
  <threadedComment ref="J12" dT="2022-10-18T16:37:54.63" personId="{E2157D32-C5EF-4E5F-82EF-F106CE71382B}" id="{5A1D2610-4DDB-4681-8198-56E722B00E0E}">
    <text>Solo se llena en el reporte final</text>
  </threadedComment>
  <threadedComment ref="B14" dT="2022-10-18T16:35:36.22" personId="{E2157D32-C5EF-4E5F-82EF-F106CE71382B}" id="{0D88ADF2-74CA-466E-9F6D-57593592582A}">
    <text>Cuando no hay evaluación apunta S/E (Sin Evaluar)</text>
  </threadedComment>
  <threadedComment ref="H14" dT="2022-10-18T16:36:52.64" personId="{E2157D32-C5EF-4E5F-82EF-F106CE71382B}" id="{4878C29F-3CB2-466A-8A67-2FD52CC30540}">
    <text xml:space="preserve">Se elimina </text>
  </threadedComment>
  <threadedComment ref="B15" dT="2022-10-18T16:41:31.72" personId="{E2157D32-C5EF-4E5F-82EF-F106CE71382B}" id="{5DA74852-F052-4B39-A650-6578D1CFD69A}">
    <text>Con numero romanos " I,II,III, etc."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B1:R37"/>
  <sheetViews>
    <sheetView topLeftCell="A4" zoomScale="93" zoomScaleNormal="93" zoomScaleSheetLayoutView="100" workbookViewId="0">
      <selection activeCell="G14" sqref="G14"/>
    </sheetView>
  </sheetViews>
  <sheetFormatPr baseColWidth="10" defaultColWidth="11.42578125" defaultRowHeight="12.75" x14ac:dyDescent="0.2"/>
  <cols>
    <col min="1" max="1" width="2" style="1" customWidth="1"/>
    <col min="2" max="2" width="38.5703125" style="1" bestFit="1" customWidth="1"/>
    <col min="3" max="4" width="7.28515625" style="1" customWidth="1"/>
    <col min="5" max="5" width="25.85546875" style="1" customWidth="1"/>
    <col min="6" max="6" width="9.42578125" style="1" customWidth="1"/>
    <col min="7" max="7" width="8.7109375" style="1" customWidth="1"/>
    <col min="8" max="11" width="11.28515625" style="1" customWidth="1"/>
    <col min="12" max="13" width="7.5703125" style="1" customWidth="1"/>
    <col min="14" max="15" width="11.42578125" style="1"/>
    <col min="16" max="16" width="1.7109375" style="1" customWidth="1"/>
    <col min="17" max="16384" width="11.42578125" style="1"/>
  </cols>
  <sheetData>
    <row r="1" spans="2:18" ht="62.25" customHeight="1" x14ac:dyDescent="0.2">
      <c r="C1" s="49" t="s">
        <v>0</v>
      </c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</row>
    <row r="2" spans="2:18" x14ac:dyDescent="0.2">
      <c r="B2" s="2"/>
      <c r="C2" s="2"/>
      <c r="D2" s="2"/>
      <c r="F2" s="2"/>
      <c r="G2" s="2"/>
      <c r="H2" s="2"/>
      <c r="I2" s="2"/>
      <c r="J2" s="2"/>
      <c r="K2" s="2"/>
      <c r="L2" s="2"/>
    </row>
    <row r="3" spans="2:18" x14ac:dyDescent="0.2">
      <c r="B3" s="36" t="s">
        <v>30</v>
      </c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</row>
    <row r="4" spans="2:18" x14ac:dyDescent="0.2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2:18" x14ac:dyDescent="0.2">
      <c r="B5" s="36" t="s">
        <v>1</v>
      </c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</row>
    <row r="6" spans="2:18" x14ac:dyDescent="0.2">
      <c r="B6" s="47" t="s">
        <v>2</v>
      </c>
      <c r="C6" s="47"/>
      <c r="D6" s="47"/>
      <c r="E6" s="47"/>
      <c r="F6" s="48" t="s">
        <v>37</v>
      </c>
      <c r="G6" s="48"/>
      <c r="H6" s="48"/>
      <c r="I6" s="48"/>
      <c r="J6" s="3"/>
      <c r="K6" s="3"/>
      <c r="L6" s="3"/>
      <c r="M6" s="3"/>
      <c r="N6" s="3"/>
      <c r="O6" s="3"/>
    </row>
    <row r="7" spans="2:18" x14ac:dyDescent="0.2"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</row>
    <row r="8" spans="2:18" x14ac:dyDescent="0.2">
      <c r="B8" s="4" t="s">
        <v>3</v>
      </c>
      <c r="C8" s="38" t="s">
        <v>4</v>
      </c>
      <c r="D8" s="38"/>
      <c r="E8" s="14" t="s">
        <v>5</v>
      </c>
      <c r="F8" s="5">
        <v>4</v>
      </c>
      <c r="H8" s="4" t="s">
        <v>6</v>
      </c>
      <c r="I8" s="5">
        <v>3</v>
      </c>
      <c r="J8" s="44" t="s">
        <v>7</v>
      </c>
      <c r="K8" s="44"/>
      <c r="L8" s="44"/>
      <c r="M8" s="38" t="s">
        <v>41</v>
      </c>
      <c r="N8" s="38"/>
      <c r="O8" s="38"/>
    </row>
    <row r="10" spans="2:18" x14ac:dyDescent="0.2">
      <c r="B10" s="4" t="s">
        <v>8</v>
      </c>
      <c r="C10" s="38" t="s">
        <v>38</v>
      </c>
      <c r="D10" s="38"/>
      <c r="E10" s="38"/>
      <c r="F10" s="38"/>
      <c r="G10" s="38"/>
      <c r="H10" s="38"/>
      <c r="I10" s="38"/>
      <c r="J10" s="38"/>
      <c r="K10" s="38"/>
      <c r="L10" s="38"/>
      <c r="M10" s="38"/>
    </row>
    <row r="11" spans="2:18" ht="13.5" thickBot="1" x14ac:dyDescent="0.25">
      <c r="C11" s="6"/>
      <c r="D11" s="6"/>
      <c r="F11" s="6"/>
      <c r="G11" s="6"/>
      <c r="H11" s="6"/>
      <c r="I11" s="6"/>
      <c r="J11" s="6"/>
      <c r="K11" s="6"/>
      <c r="L11" s="6"/>
    </row>
    <row r="12" spans="2:18" x14ac:dyDescent="0.2">
      <c r="B12" s="45" t="s">
        <v>9</v>
      </c>
      <c r="C12" s="42" t="s">
        <v>10</v>
      </c>
      <c r="D12" s="42" t="s">
        <v>11</v>
      </c>
      <c r="E12" s="33" t="s">
        <v>12</v>
      </c>
      <c r="F12" s="33" t="s">
        <v>13</v>
      </c>
      <c r="G12" s="33" t="s">
        <v>14</v>
      </c>
      <c r="H12" s="33"/>
      <c r="I12" s="33" t="s">
        <v>15</v>
      </c>
      <c r="J12" s="33" t="s">
        <v>16</v>
      </c>
      <c r="K12" s="33" t="s">
        <v>17</v>
      </c>
      <c r="L12" s="33" t="s">
        <v>18</v>
      </c>
      <c r="M12" s="33" t="s">
        <v>19</v>
      </c>
      <c r="N12" s="33" t="s">
        <v>20</v>
      </c>
      <c r="O12" s="39" t="s">
        <v>21</v>
      </c>
    </row>
    <row r="13" spans="2:18" x14ac:dyDescent="0.2">
      <c r="B13" s="46"/>
      <c r="C13" s="43"/>
      <c r="D13" s="43"/>
      <c r="E13" s="34"/>
      <c r="F13" s="34"/>
      <c r="G13" s="7" t="s">
        <v>22</v>
      </c>
      <c r="H13" s="7" t="s">
        <v>23</v>
      </c>
      <c r="I13" s="34"/>
      <c r="J13" s="34"/>
      <c r="K13" s="34"/>
      <c r="L13" s="34"/>
      <c r="M13" s="34"/>
      <c r="N13" s="34"/>
      <c r="O13" s="40"/>
      <c r="Q13" s="24">
        <v>27</v>
      </c>
      <c r="R13" s="24">
        <f>Q13/Q14</f>
        <v>0.84375</v>
      </c>
    </row>
    <row r="14" spans="2:18" s="11" customFormat="1" ht="14.25" x14ac:dyDescent="0.2">
      <c r="B14" s="26" t="s">
        <v>42</v>
      </c>
      <c r="C14" s="27" t="s">
        <v>21</v>
      </c>
      <c r="D14" s="27" t="s">
        <v>45</v>
      </c>
      <c r="E14" s="27" t="s">
        <v>40</v>
      </c>
      <c r="F14" s="27">
        <v>20</v>
      </c>
      <c r="G14" s="27">
        <v>18</v>
      </c>
      <c r="H14" s="27"/>
      <c r="I14" s="28"/>
      <c r="J14" s="27">
        <f>(F14-SUM(G14:H14))-L14</f>
        <v>2</v>
      </c>
      <c r="K14" s="28"/>
      <c r="L14" s="27">
        <v>0</v>
      </c>
      <c r="M14" s="28">
        <f t="shared" ref="M14:M28" si="0">L14/F14</f>
        <v>0</v>
      </c>
      <c r="N14" s="27">
        <v>87</v>
      </c>
      <c r="O14" s="29">
        <v>0.85</v>
      </c>
      <c r="Q14" s="25">
        <v>32</v>
      </c>
      <c r="R14" s="25"/>
    </row>
    <row r="15" spans="2:18" s="11" customFormat="1" ht="14.25" x14ac:dyDescent="0.2">
      <c r="B15" s="26" t="s">
        <v>42</v>
      </c>
      <c r="C15" s="27" t="s">
        <v>21</v>
      </c>
      <c r="D15" s="27" t="s">
        <v>46</v>
      </c>
      <c r="E15" s="27" t="s">
        <v>40</v>
      </c>
      <c r="F15" s="27">
        <v>22</v>
      </c>
      <c r="G15" s="27">
        <v>20</v>
      </c>
      <c r="H15" s="27"/>
      <c r="I15" s="28"/>
      <c r="J15" s="27">
        <f t="shared" ref="J15:J28" si="1">(F15-SUM(G15:H15))-L15</f>
        <v>2</v>
      </c>
      <c r="K15" s="28"/>
      <c r="L15" s="27">
        <v>0</v>
      </c>
      <c r="M15" s="28">
        <f t="shared" si="0"/>
        <v>0</v>
      </c>
      <c r="N15" s="27">
        <v>86</v>
      </c>
      <c r="O15" s="29">
        <v>0.91</v>
      </c>
    </row>
    <row r="16" spans="2:18" s="11" customFormat="1" ht="28.5" x14ac:dyDescent="0.2">
      <c r="B16" s="26" t="s">
        <v>43</v>
      </c>
      <c r="C16" s="27" t="s">
        <v>21</v>
      </c>
      <c r="D16" s="27" t="s">
        <v>47</v>
      </c>
      <c r="E16" s="27" t="s">
        <v>39</v>
      </c>
      <c r="F16" s="27">
        <v>27</v>
      </c>
      <c r="G16" s="27">
        <v>27</v>
      </c>
      <c r="H16" s="27"/>
      <c r="I16" s="28"/>
      <c r="J16" s="27">
        <f t="shared" si="1"/>
        <v>0</v>
      </c>
      <c r="K16" s="28"/>
      <c r="L16" s="27">
        <v>0</v>
      </c>
      <c r="M16" s="28">
        <f t="shared" si="0"/>
        <v>0</v>
      </c>
      <c r="N16" s="27">
        <v>100</v>
      </c>
      <c r="O16" s="29">
        <v>0.89</v>
      </c>
    </row>
    <row r="17" spans="2:15" s="11" customFormat="1" ht="14.25" x14ac:dyDescent="0.2">
      <c r="B17" s="26" t="s">
        <v>44</v>
      </c>
      <c r="C17" s="27" t="s">
        <v>21</v>
      </c>
      <c r="D17" s="27" t="s">
        <v>48</v>
      </c>
      <c r="E17" s="27" t="s">
        <v>49</v>
      </c>
      <c r="F17" s="27">
        <v>19</v>
      </c>
      <c r="G17" s="30">
        <v>15</v>
      </c>
      <c r="H17" s="27"/>
      <c r="I17" s="28"/>
      <c r="J17" s="27">
        <f>(F17-SUM(G17:H17))-L17</f>
        <v>4</v>
      </c>
      <c r="K17" s="28"/>
      <c r="L17" s="27">
        <v>0</v>
      </c>
      <c r="M17" s="28">
        <f t="shared" si="0"/>
        <v>0</v>
      </c>
      <c r="N17" s="27">
        <v>77</v>
      </c>
      <c r="O17" s="29">
        <v>0.74</v>
      </c>
    </row>
    <row r="18" spans="2:15" s="11" customFormat="1" x14ac:dyDescent="0.2">
      <c r="B18" s="8"/>
      <c r="C18" s="9"/>
      <c r="D18" s="9"/>
      <c r="E18" s="9"/>
      <c r="F18" s="9"/>
      <c r="G18" s="23"/>
      <c r="H18" s="9"/>
      <c r="I18" s="21"/>
      <c r="J18" s="22"/>
      <c r="K18" s="21"/>
      <c r="L18" s="22"/>
      <c r="M18" s="21"/>
      <c r="N18" s="9"/>
      <c r="O18" s="15"/>
    </row>
    <row r="19" spans="2:15" s="11" customFormat="1" x14ac:dyDescent="0.2">
      <c r="B19" s="8"/>
      <c r="C19" s="9"/>
      <c r="D19" s="9"/>
      <c r="E19" s="9"/>
      <c r="F19" s="9"/>
      <c r="G19" s="23"/>
      <c r="H19" s="9"/>
      <c r="I19" s="21"/>
      <c r="J19" s="22"/>
      <c r="K19" s="21"/>
      <c r="L19" s="22"/>
      <c r="M19" s="21"/>
      <c r="N19" s="9"/>
      <c r="O19" s="15"/>
    </row>
    <row r="20" spans="2:15" s="11" customFormat="1" x14ac:dyDescent="0.2">
      <c r="B20" s="8"/>
      <c r="C20" s="9"/>
      <c r="D20" s="9"/>
      <c r="E20" s="9"/>
      <c r="F20" s="9"/>
      <c r="G20" s="9"/>
      <c r="H20" s="9"/>
      <c r="I20" s="21"/>
      <c r="J20" s="23">
        <f t="shared" si="1"/>
        <v>0</v>
      </c>
      <c r="K20" s="21"/>
      <c r="L20" s="22"/>
      <c r="M20" s="21"/>
      <c r="N20" s="9"/>
      <c r="O20" s="15"/>
    </row>
    <row r="21" spans="2:15" s="11" customFormat="1" x14ac:dyDescent="0.2">
      <c r="B21" s="8"/>
      <c r="C21" s="9"/>
      <c r="D21" s="9"/>
      <c r="E21" s="9"/>
      <c r="F21" s="9"/>
      <c r="G21" s="9"/>
      <c r="H21" s="9"/>
      <c r="I21" s="21"/>
      <c r="J21" s="23">
        <f t="shared" si="1"/>
        <v>0</v>
      </c>
      <c r="K21" s="21"/>
      <c r="L21" s="22"/>
      <c r="M21" s="21"/>
      <c r="N21" s="9"/>
      <c r="O21" s="15"/>
    </row>
    <row r="22" spans="2:15" s="11" customFormat="1" x14ac:dyDescent="0.2">
      <c r="B22" s="8"/>
      <c r="C22" s="9"/>
      <c r="D22" s="9"/>
      <c r="E22" s="9"/>
      <c r="F22" s="9"/>
      <c r="G22" s="9"/>
      <c r="H22" s="9"/>
      <c r="I22" s="21"/>
      <c r="J22" s="23">
        <f t="shared" si="1"/>
        <v>0</v>
      </c>
      <c r="K22" s="21"/>
      <c r="L22" s="22"/>
      <c r="M22" s="21"/>
      <c r="N22" s="9"/>
      <c r="O22" s="15"/>
    </row>
    <row r="23" spans="2:15" s="11" customFormat="1" x14ac:dyDescent="0.2">
      <c r="B23" s="8"/>
      <c r="C23" s="9"/>
      <c r="D23" s="9"/>
      <c r="E23" s="9"/>
      <c r="F23" s="9"/>
      <c r="G23" s="9"/>
      <c r="H23" s="9"/>
      <c r="I23" s="21"/>
      <c r="J23" s="23">
        <f t="shared" si="1"/>
        <v>0</v>
      </c>
      <c r="K23" s="21"/>
      <c r="L23" s="22"/>
      <c r="M23" s="21"/>
      <c r="N23" s="9"/>
      <c r="O23" s="15"/>
    </row>
    <row r="24" spans="2:15" s="11" customFormat="1" x14ac:dyDescent="0.2">
      <c r="B24" s="8"/>
      <c r="C24" s="9"/>
      <c r="D24" s="9"/>
      <c r="E24" s="9"/>
      <c r="F24" s="9"/>
      <c r="G24" s="9"/>
      <c r="H24" s="9"/>
      <c r="I24" s="21"/>
      <c r="J24" s="23">
        <f t="shared" si="1"/>
        <v>0</v>
      </c>
      <c r="K24" s="21"/>
      <c r="L24" s="22"/>
      <c r="M24" s="21"/>
      <c r="N24" s="9"/>
      <c r="O24" s="15"/>
    </row>
    <row r="25" spans="2:15" s="11" customFormat="1" x14ac:dyDescent="0.2">
      <c r="B25" s="8"/>
      <c r="C25" s="9"/>
      <c r="D25" s="9"/>
      <c r="E25" s="9"/>
      <c r="F25" s="9"/>
      <c r="G25" s="9"/>
      <c r="H25" s="9"/>
      <c r="I25" s="21"/>
      <c r="J25" s="23">
        <f t="shared" si="1"/>
        <v>0</v>
      </c>
      <c r="K25" s="21"/>
      <c r="L25" s="22"/>
      <c r="M25" s="21"/>
      <c r="N25" s="9"/>
      <c r="O25" s="15"/>
    </row>
    <row r="26" spans="2:15" s="11" customFormat="1" x14ac:dyDescent="0.2">
      <c r="B26" s="8"/>
      <c r="C26" s="9"/>
      <c r="D26" s="9"/>
      <c r="E26" s="9"/>
      <c r="F26" s="9"/>
      <c r="G26" s="9"/>
      <c r="H26" s="9"/>
      <c r="I26" s="21"/>
      <c r="J26" s="23">
        <f t="shared" si="1"/>
        <v>0</v>
      </c>
      <c r="K26" s="21"/>
      <c r="L26" s="22"/>
      <c r="M26" s="21"/>
      <c r="N26" s="9"/>
      <c r="O26" s="15"/>
    </row>
    <row r="27" spans="2:15" s="11" customFormat="1" ht="16.5" customHeight="1" x14ac:dyDescent="0.2">
      <c r="B27" s="8"/>
      <c r="C27" s="9"/>
      <c r="D27" s="9"/>
      <c r="E27" s="9"/>
      <c r="F27" s="9"/>
      <c r="G27" s="9"/>
      <c r="H27" s="9"/>
      <c r="I27" s="21"/>
      <c r="J27" s="23">
        <f t="shared" si="1"/>
        <v>0</v>
      </c>
      <c r="K27" s="21"/>
      <c r="L27" s="22"/>
      <c r="M27" s="21"/>
      <c r="N27" s="9"/>
      <c r="O27" s="15"/>
    </row>
    <row r="28" spans="2:15" ht="13.5" thickBot="1" x14ac:dyDescent="0.25">
      <c r="B28" s="16" t="s">
        <v>24</v>
      </c>
      <c r="C28" s="17" t="s">
        <v>25</v>
      </c>
      <c r="D28" s="17" t="s">
        <v>25</v>
      </c>
      <c r="E28" s="17" t="s">
        <v>25</v>
      </c>
      <c r="F28" s="17">
        <f>SUM(F14:F27)</f>
        <v>88</v>
      </c>
      <c r="G28" s="17">
        <f>SUM(G14:G27)</f>
        <v>80</v>
      </c>
      <c r="H28" s="17">
        <f>SUM(H14:H27)</f>
        <v>0</v>
      </c>
      <c r="I28" s="18"/>
      <c r="J28" s="17">
        <f t="shared" si="1"/>
        <v>8</v>
      </c>
      <c r="K28" s="18"/>
      <c r="L28" s="17">
        <f>SUM(L14:L27)</f>
        <v>0</v>
      </c>
      <c r="M28" s="18">
        <f t="shared" si="0"/>
        <v>0</v>
      </c>
      <c r="N28" s="17">
        <f>AVERAGE(N14:N27)</f>
        <v>87.5</v>
      </c>
      <c r="O28" s="19">
        <f>AVERAGE(O14:O27)</f>
        <v>0.84749999999999992</v>
      </c>
    </row>
    <row r="30" spans="2:15" ht="120" customHeight="1" x14ac:dyDescent="0.2">
      <c r="B30" s="41" t="s">
        <v>26</v>
      </c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</row>
    <row r="32" spans="2:15" x14ac:dyDescent="0.2">
      <c r="B32" s="12"/>
    </row>
    <row r="33" spans="2:11" x14ac:dyDescent="0.2">
      <c r="C33" s="35" t="s">
        <v>27</v>
      </c>
      <c r="D33" s="35"/>
      <c r="E33" s="35"/>
      <c r="H33" s="36" t="s">
        <v>28</v>
      </c>
      <c r="I33" s="36"/>
      <c r="J33" s="36"/>
      <c r="K33" s="36"/>
    </row>
    <row r="34" spans="2:11" ht="62.25" customHeight="1" x14ac:dyDescent="0.2">
      <c r="C34" s="37"/>
      <c r="D34" s="37"/>
      <c r="E34" s="37"/>
      <c r="H34" s="38"/>
      <c r="I34" s="38"/>
      <c r="J34" s="38"/>
      <c r="K34" s="38"/>
    </row>
    <row r="35" spans="2:11" hidden="1" x14ac:dyDescent="0.2">
      <c r="B35" s="31" t="e">
        <v>#REF!</v>
      </c>
      <c r="C35" s="31"/>
      <c r="D35" s="6"/>
      <c r="F35" s="31"/>
      <c r="G35" s="31"/>
      <c r="H35" s="31"/>
      <c r="I35" s="31"/>
    </row>
    <row r="36" spans="2:11" hidden="1" x14ac:dyDescent="0.2"/>
    <row r="37" spans="2:11" ht="45" customHeight="1" x14ac:dyDescent="0.2">
      <c r="C37" s="32" t="str">
        <f>C10</f>
        <v>L.C. GUILLERMO MORALES CADENA</v>
      </c>
      <c r="D37" s="32"/>
      <c r="E37" s="32"/>
      <c r="F37" s="13"/>
      <c r="G37" s="13"/>
      <c r="H37" s="32" t="s">
        <v>32</v>
      </c>
      <c r="I37" s="32"/>
      <c r="J37" s="32"/>
      <c r="K37" s="32"/>
    </row>
  </sheetData>
  <mergeCells count="31">
    <mergeCell ref="B3:O3"/>
    <mergeCell ref="B5:O5"/>
    <mergeCell ref="B6:E6"/>
    <mergeCell ref="F6:I6"/>
    <mergeCell ref="C1:O1"/>
    <mergeCell ref="N12:N13"/>
    <mergeCell ref="O12:O13"/>
    <mergeCell ref="B30:O30"/>
    <mergeCell ref="D12:D13"/>
    <mergeCell ref="J8:L8"/>
    <mergeCell ref="M8:O8"/>
    <mergeCell ref="C8:D8"/>
    <mergeCell ref="C10:M10"/>
    <mergeCell ref="B12:B13"/>
    <mergeCell ref="C12:C13"/>
    <mergeCell ref="E12:E13"/>
    <mergeCell ref="F12:F13"/>
    <mergeCell ref="G12:H12"/>
    <mergeCell ref="I12:I13"/>
    <mergeCell ref="J12:J13"/>
    <mergeCell ref="K12:K13"/>
    <mergeCell ref="M12:M13"/>
    <mergeCell ref="C33:E33"/>
    <mergeCell ref="H33:K33"/>
    <mergeCell ref="C34:E34"/>
    <mergeCell ref="H34:K34"/>
    <mergeCell ref="B35:C35"/>
    <mergeCell ref="F35:I35"/>
    <mergeCell ref="C37:E37"/>
    <mergeCell ref="H37:K37"/>
    <mergeCell ref="L12:L13"/>
  </mergeCells>
  <pageMargins left="0.70866141732283472" right="0.70866141732283472" top="0.74803149606299213" bottom="1.05125" header="0.31496062992125984" footer="0.31496062992125984"/>
  <pageSetup scale="68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7" zoomScale="85" zoomScaleNormal="85" zoomScaleSheetLayoutView="100" workbookViewId="0">
      <selection activeCell="F15" sqref="F1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9" t="s">
        <v>0</v>
      </c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6" t="s">
        <v>30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6" t="s">
        <v>1</v>
      </c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</row>
    <row r="6" spans="1:14" x14ac:dyDescent="0.2">
      <c r="A6" s="47" t="s">
        <v>2</v>
      </c>
      <c r="B6" s="47"/>
      <c r="C6" s="47"/>
      <c r="D6" s="47"/>
      <c r="E6" s="48" t="s">
        <v>33</v>
      </c>
      <c r="F6" s="48"/>
      <c r="G6" s="48"/>
      <c r="H6" s="4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8">
        <v>2</v>
      </c>
      <c r="C8" s="38"/>
      <c r="D8" s="14" t="s">
        <v>5</v>
      </c>
      <c r="E8" s="20">
        <f>'1'!F8</f>
        <v>4</v>
      </c>
      <c r="F8"/>
      <c r="G8" s="4" t="s">
        <v>6</v>
      </c>
      <c r="H8" s="20">
        <f>'1'!I8</f>
        <v>3</v>
      </c>
      <c r="I8" s="44" t="s">
        <v>7</v>
      </c>
      <c r="J8" s="44"/>
      <c r="K8" s="44"/>
      <c r="L8" s="38" t="str">
        <f>'1'!M8</f>
        <v>FEB - JUL 2023</v>
      </c>
      <c r="M8" s="38"/>
      <c r="N8" s="38"/>
    </row>
    <row r="10" spans="1:14" x14ac:dyDescent="0.2">
      <c r="A10" s="4" t="s">
        <v>8</v>
      </c>
      <c r="B10" s="38" t="str">
        <f>'1'!C10</f>
        <v>L.C. GUILLERMO MORALES CADENA</v>
      </c>
      <c r="C10" s="38"/>
      <c r="D10" s="38"/>
      <c r="E10" s="38"/>
      <c r="F10" s="38"/>
      <c r="G10" s="38"/>
      <c r="H10" s="38"/>
      <c r="I10" s="38"/>
      <c r="J10" s="38"/>
      <c r="K10" s="38"/>
      <c r="L10" s="3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5" t="s">
        <v>9</v>
      </c>
      <c r="B12" s="42" t="s">
        <v>10</v>
      </c>
      <c r="C12" s="42" t="s">
        <v>11</v>
      </c>
      <c r="D12" s="33" t="s">
        <v>12</v>
      </c>
      <c r="E12" s="33" t="s">
        <v>13</v>
      </c>
      <c r="F12" s="33" t="s">
        <v>14</v>
      </c>
      <c r="G12" s="33"/>
      <c r="H12" s="33" t="s">
        <v>15</v>
      </c>
      <c r="I12" s="33" t="s">
        <v>16</v>
      </c>
      <c r="J12" s="33" t="s">
        <v>17</v>
      </c>
      <c r="K12" s="33" t="s">
        <v>18</v>
      </c>
      <c r="L12" s="33" t="s">
        <v>19</v>
      </c>
      <c r="M12" s="33" t="s">
        <v>20</v>
      </c>
      <c r="N12" s="39" t="s">
        <v>21</v>
      </c>
    </row>
    <row r="13" spans="1:14" x14ac:dyDescent="0.2">
      <c r="A13" s="46"/>
      <c r="B13" s="43"/>
      <c r="C13" s="43"/>
      <c r="D13" s="34"/>
      <c r="E13" s="34"/>
      <c r="F13" s="7" t="s">
        <v>22</v>
      </c>
      <c r="G13" s="7" t="s">
        <v>23</v>
      </c>
      <c r="H13" s="34"/>
      <c r="I13" s="34"/>
      <c r="J13" s="34"/>
      <c r="K13" s="34"/>
      <c r="L13" s="34"/>
      <c r="M13" s="34"/>
      <c r="N13" s="40"/>
    </row>
    <row r="14" spans="1:14" s="11" customFormat="1" x14ac:dyDescent="0.2">
      <c r="A14" s="9" t="str">
        <f>'1'!B14</f>
        <v>ADMINISTRACIÓN Y CONTABILIDAD</v>
      </c>
      <c r="B14" s="9" t="s">
        <v>31</v>
      </c>
      <c r="C14" s="9" t="str">
        <f>'1'!D14</f>
        <v>211A</v>
      </c>
      <c r="D14" s="9" t="str">
        <f>'1'!E14</f>
        <v>DIMEC</v>
      </c>
      <c r="E14" s="9">
        <f>'1'!F14</f>
        <v>20</v>
      </c>
      <c r="F14" s="9"/>
      <c r="G14" s="9"/>
      <c r="H14" s="10">
        <f t="shared" ref="H14" si="0">F14/E14</f>
        <v>0</v>
      </c>
      <c r="I14" s="9">
        <f t="shared" ref="I14:I28" si="1">(E14-SUM(F14:G14))-K14</f>
        <v>20</v>
      </c>
      <c r="J14" s="10">
        <f t="shared" ref="J14:J28" si="2">I14/E14</f>
        <v>1</v>
      </c>
      <c r="K14" s="9">
        <v>0</v>
      </c>
      <c r="L14" s="10">
        <f t="shared" ref="L14:L28" si="3">K14/E14</f>
        <v>0</v>
      </c>
      <c r="M14" s="9"/>
      <c r="N14" s="15"/>
    </row>
    <row r="15" spans="1:14" s="11" customFormat="1" x14ac:dyDescent="0.2">
      <c r="A15" s="9" t="str">
        <f>'1'!B15</f>
        <v>ADMINISTRACIÓN Y CONTABILIDAD</v>
      </c>
      <c r="B15" s="9" t="s">
        <v>31</v>
      </c>
      <c r="C15" s="9" t="str">
        <f>'1'!D15</f>
        <v>211B</v>
      </c>
      <c r="D15" s="9" t="str">
        <f>'1'!E15</f>
        <v>DIMEC</v>
      </c>
      <c r="E15" s="9">
        <f>'1'!F15</f>
        <v>22</v>
      </c>
      <c r="F15" s="9"/>
      <c r="G15" s="9"/>
      <c r="H15" s="10">
        <f t="shared" ref="H15:H17" si="4">F15/E15</f>
        <v>0</v>
      </c>
      <c r="I15" s="9">
        <f t="shared" ref="I15:I17" si="5">(E15-SUM(F15:G15))-K15</f>
        <v>21</v>
      </c>
      <c r="J15" s="10">
        <f t="shared" ref="J15:J17" si="6">I15/E15</f>
        <v>0.95454545454545459</v>
      </c>
      <c r="K15" s="9">
        <v>1</v>
      </c>
      <c r="L15" s="10">
        <f t="shared" ref="L15:L17" si="7">K15/E15</f>
        <v>4.5454545454545456E-2</v>
      </c>
      <c r="M15" s="9"/>
      <c r="N15" s="15"/>
    </row>
    <row r="16" spans="1:14" s="11" customFormat="1" ht="25.5" x14ac:dyDescent="0.2">
      <c r="A16" s="9" t="str">
        <f>'1'!B16</f>
        <v>INSTRUMENTOS DE PRESUPUESTACION EMPRESARIAL</v>
      </c>
      <c r="B16" s="9" t="s">
        <v>31</v>
      </c>
      <c r="C16" s="9" t="str">
        <f>'1'!D16</f>
        <v>407A</v>
      </c>
      <c r="D16" s="9" t="str">
        <f>'1'!E16</f>
        <v>DIGEM</v>
      </c>
      <c r="E16" s="9">
        <f>'1'!F16</f>
        <v>27</v>
      </c>
      <c r="F16" s="9"/>
      <c r="G16" s="9"/>
      <c r="H16" s="10">
        <f t="shared" si="4"/>
        <v>0</v>
      </c>
      <c r="I16" s="9">
        <f t="shared" si="5"/>
        <v>25</v>
      </c>
      <c r="J16" s="10">
        <f t="shared" si="6"/>
        <v>0.92592592592592593</v>
      </c>
      <c r="K16" s="9">
        <v>2</v>
      </c>
      <c r="L16" s="10">
        <f t="shared" si="7"/>
        <v>7.407407407407407E-2</v>
      </c>
      <c r="M16" s="9"/>
      <c r="N16" s="15"/>
    </row>
    <row r="17" spans="1:14" s="11" customFormat="1" x14ac:dyDescent="0.2">
      <c r="A17" s="9" t="str">
        <f>'1'!B17</f>
        <v>INGENIERIA DE COSTOS</v>
      </c>
      <c r="B17" s="9" t="s">
        <v>31</v>
      </c>
      <c r="C17" s="9" t="str">
        <f>'1'!D17</f>
        <v>606A</v>
      </c>
      <c r="D17" s="9" t="str">
        <f>'1'!E17</f>
        <v>DIAMB</v>
      </c>
      <c r="E17" s="9">
        <f>'1'!F17</f>
        <v>19</v>
      </c>
      <c r="F17" s="9"/>
      <c r="G17" s="9"/>
      <c r="H17" s="10">
        <f t="shared" si="4"/>
        <v>0</v>
      </c>
      <c r="I17" s="9">
        <f t="shared" si="5"/>
        <v>16</v>
      </c>
      <c r="J17" s="10">
        <f t="shared" si="6"/>
        <v>0.84210526315789469</v>
      </c>
      <c r="K17" s="9">
        <v>3</v>
      </c>
      <c r="L17" s="10">
        <f t="shared" si="7"/>
        <v>0.15789473684210525</v>
      </c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88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82</v>
      </c>
      <c r="J28" s="18">
        <f t="shared" si="2"/>
        <v>0.93181818181818177</v>
      </c>
      <c r="K28" s="17">
        <f>SUM(K14:K27)</f>
        <v>6</v>
      </c>
      <c r="L28" s="18">
        <f t="shared" si="3"/>
        <v>6.8181818181818177E-2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41" t="s">
        <v>26</v>
      </c>
      <c r="B30" s="41"/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</row>
    <row r="32" spans="1:14" x14ac:dyDescent="0.2">
      <c r="A32" s="12"/>
    </row>
    <row r="33" spans="1:10" x14ac:dyDescent="0.2">
      <c r="B33" s="35" t="s">
        <v>27</v>
      </c>
      <c r="C33" s="35"/>
      <c r="D33" s="35"/>
      <c r="G33" s="36" t="s">
        <v>28</v>
      </c>
      <c r="H33" s="36"/>
      <c r="I33" s="36"/>
      <c r="J33" s="36"/>
    </row>
    <row r="34" spans="1:10" ht="62.25" customHeight="1" x14ac:dyDescent="0.2">
      <c r="B34" s="37"/>
      <c r="C34" s="37"/>
      <c r="D34" s="37"/>
      <c r="G34" s="38"/>
      <c r="H34" s="38"/>
      <c r="I34" s="38"/>
      <c r="J34" s="38"/>
    </row>
    <row r="35" spans="1:10" hidden="1" x14ac:dyDescent="0.2">
      <c r="A35" s="31" t="e">
        <v>#REF!</v>
      </c>
      <c r="B35" s="31"/>
      <c r="C35" s="6"/>
      <c r="E35" s="31"/>
      <c r="F35" s="31"/>
      <c r="G35" s="31"/>
      <c r="H35" s="31"/>
    </row>
    <row r="36" spans="1:10" hidden="1" x14ac:dyDescent="0.2"/>
    <row r="37" spans="1:10" ht="45" customHeight="1" x14ac:dyDescent="0.2">
      <c r="B37" s="32" t="str">
        <f>B10</f>
        <v>L.C. GUILLERMO MORALES CADENA</v>
      </c>
      <c r="C37" s="32"/>
      <c r="D37" s="32"/>
      <c r="E37" s="13"/>
      <c r="F37" s="13"/>
      <c r="G37" s="32"/>
      <c r="H37" s="32"/>
      <c r="I37" s="32"/>
      <c r="J37" s="3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zoomScale="115" zoomScaleNormal="115" zoomScaleSheetLayoutView="100" workbookViewId="0">
      <selection activeCell="A21" sqref="A2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9" t="s">
        <v>0</v>
      </c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6" t="s">
        <v>30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6" t="s">
        <v>1</v>
      </c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</row>
    <row r="6" spans="1:14" x14ac:dyDescent="0.2">
      <c r="A6" s="47" t="s">
        <v>2</v>
      </c>
      <c r="B6" s="47"/>
      <c r="C6" s="47"/>
      <c r="D6" s="47"/>
      <c r="E6" s="48" t="s">
        <v>34</v>
      </c>
      <c r="F6" s="48"/>
      <c r="G6" s="48"/>
      <c r="H6" s="4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8">
        <v>3</v>
      </c>
      <c r="C8" s="38"/>
      <c r="D8" s="14" t="s">
        <v>5</v>
      </c>
      <c r="E8" s="20">
        <f>'1'!F8</f>
        <v>4</v>
      </c>
      <c r="F8"/>
      <c r="G8" s="4" t="s">
        <v>6</v>
      </c>
      <c r="H8" s="20">
        <f>'1'!I8</f>
        <v>3</v>
      </c>
      <c r="I8" s="44" t="s">
        <v>7</v>
      </c>
      <c r="J8" s="44"/>
      <c r="K8" s="44"/>
      <c r="L8" s="38" t="str">
        <f>'1'!M8</f>
        <v>FEB - JUL 2023</v>
      </c>
      <c r="M8" s="38"/>
      <c r="N8" s="38"/>
    </row>
    <row r="10" spans="1:14" x14ac:dyDescent="0.2">
      <c r="A10" s="4" t="s">
        <v>8</v>
      </c>
      <c r="B10" s="38" t="str">
        <f>'1'!C10</f>
        <v>L.C. GUILLERMO MORALES CADENA</v>
      </c>
      <c r="C10" s="38"/>
      <c r="D10" s="38"/>
      <c r="E10" s="38"/>
      <c r="F10" s="38"/>
      <c r="G10" s="38"/>
      <c r="H10" s="38"/>
      <c r="I10" s="38"/>
      <c r="J10" s="38"/>
      <c r="K10" s="38"/>
      <c r="L10" s="3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5" t="s">
        <v>9</v>
      </c>
      <c r="B12" s="42" t="s">
        <v>10</v>
      </c>
      <c r="C12" s="42" t="s">
        <v>11</v>
      </c>
      <c r="D12" s="33" t="s">
        <v>12</v>
      </c>
      <c r="E12" s="33" t="s">
        <v>13</v>
      </c>
      <c r="F12" s="33" t="s">
        <v>14</v>
      </c>
      <c r="G12" s="33"/>
      <c r="H12" s="33" t="s">
        <v>15</v>
      </c>
      <c r="I12" s="33" t="s">
        <v>16</v>
      </c>
      <c r="J12" s="33" t="s">
        <v>17</v>
      </c>
      <c r="K12" s="33" t="s">
        <v>18</v>
      </c>
      <c r="L12" s="33" t="s">
        <v>19</v>
      </c>
      <c r="M12" s="33" t="s">
        <v>20</v>
      </c>
      <c r="N12" s="39" t="s">
        <v>21</v>
      </c>
    </row>
    <row r="13" spans="1:14" x14ac:dyDescent="0.2">
      <c r="A13" s="46"/>
      <c r="B13" s="43"/>
      <c r="C13" s="43"/>
      <c r="D13" s="34"/>
      <c r="E13" s="34"/>
      <c r="F13" s="7" t="s">
        <v>22</v>
      </c>
      <c r="G13" s="7" t="s">
        <v>23</v>
      </c>
      <c r="H13" s="34"/>
      <c r="I13" s="34"/>
      <c r="J13" s="34"/>
      <c r="K13" s="34"/>
      <c r="L13" s="34"/>
      <c r="M13" s="34"/>
      <c r="N13" s="40"/>
    </row>
    <row r="14" spans="1:14" s="11" customFormat="1" x14ac:dyDescent="0.2">
      <c r="A14" s="9" t="str">
        <f>'1'!B14</f>
        <v>ADMINISTRACIÓN Y CONTABILIDAD</v>
      </c>
      <c r="B14" s="9"/>
      <c r="C14" s="9" t="str">
        <f>'1'!D14</f>
        <v>211A</v>
      </c>
      <c r="D14" s="9" t="str">
        <f>'1'!E14</f>
        <v>DIMEC</v>
      </c>
      <c r="E14" s="9">
        <f>'1'!F14</f>
        <v>20</v>
      </c>
      <c r="F14" s="9">
        <v>7</v>
      </c>
      <c r="G14" s="9"/>
      <c r="H14" s="10">
        <f t="shared" ref="H14:H17" si="0">F14/E14</f>
        <v>0.35</v>
      </c>
      <c r="I14" s="9">
        <f t="shared" ref="I14:I28" si="1">(E14-SUM(F14:G14))-K14</f>
        <v>13</v>
      </c>
      <c r="J14" s="10">
        <f t="shared" ref="J14:J28" si="2">I14/E14</f>
        <v>0.65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 t="str">
        <f>'1'!B15</f>
        <v>ADMINISTRACIÓN Y CONTABILIDAD</v>
      </c>
      <c r="B15" s="9"/>
      <c r="C15" s="9" t="str">
        <f>'1'!D15</f>
        <v>211B</v>
      </c>
      <c r="D15" s="9" t="str">
        <f>'1'!E15</f>
        <v>DIMEC</v>
      </c>
      <c r="E15" s="9">
        <f>'1'!F15</f>
        <v>22</v>
      </c>
      <c r="F15" s="9">
        <v>17</v>
      </c>
      <c r="G15" s="9"/>
      <c r="H15" s="10">
        <f t="shared" si="0"/>
        <v>0.77272727272727271</v>
      </c>
      <c r="I15" s="9">
        <f t="shared" si="1"/>
        <v>5</v>
      </c>
      <c r="J15" s="10">
        <f t="shared" si="2"/>
        <v>0.22727272727272727</v>
      </c>
      <c r="K15" s="9"/>
      <c r="L15" s="10">
        <f t="shared" si="3"/>
        <v>0</v>
      </c>
      <c r="M15" s="9"/>
      <c r="N15" s="15"/>
    </row>
    <row r="16" spans="1:14" s="11" customFormat="1" ht="25.5" x14ac:dyDescent="0.2">
      <c r="A16" s="9" t="str">
        <f>'1'!B16</f>
        <v>INSTRUMENTOS DE PRESUPUESTACION EMPRESARIAL</v>
      </c>
      <c r="B16" s="9"/>
      <c r="C16" s="9" t="str">
        <f>'1'!D16</f>
        <v>407A</v>
      </c>
      <c r="D16" s="9" t="str">
        <f>'1'!E16</f>
        <v>DIGEM</v>
      </c>
      <c r="E16" s="9">
        <f>'1'!F16</f>
        <v>27</v>
      </c>
      <c r="F16" s="9">
        <v>28</v>
      </c>
      <c r="G16" s="9"/>
      <c r="H16" s="10">
        <f t="shared" si="0"/>
        <v>1.037037037037037</v>
      </c>
      <c r="I16" s="9">
        <f t="shared" si="1"/>
        <v>-1</v>
      </c>
      <c r="J16" s="10">
        <f t="shared" si="2"/>
        <v>-3.7037037037037035E-2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 t="str">
        <f>'1'!B17</f>
        <v>INGENIERIA DE COSTOS</v>
      </c>
      <c r="B17" s="9"/>
      <c r="C17" s="9" t="str">
        <f>'1'!D17</f>
        <v>606A</v>
      </c>
      <c r="D17" s="9" t="str">
        <f>'1'!E17</f>
        <v>DIAMB</v>
      </c>
      <c r="E17" s="9">
        <f>'1'!F17</f>
        <v>19</v>
      </c>
      <c r="F17" s="9">
        <v>18</v>
      </c>
      <c r="G17" s="9"/>
      <c r="H17" s="10">
        <f t="shared" si="0"/>
        <v>0.94736842105263153</v>
      </c>
      <c r="I17" s="9">
        <f t="shared" si="1"/>
        <v>1</v>
      </c>
      <c r="J17" s="10">
        <f t="shared" si="2"/>
        <v>5.2631578947368418E-2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88</v>
      </c>
      <c r="F28" s="17">
        <f>SUM(F14:F27)</f>
        <v>70</v>
      </c>
      <c r="G28" s="17">
        <f>SUM(G14:G27)</f>
        <v>0</v>
      </c>
      <c r="H28" s="18">
        <f>SUM(F28:G28)/E28</f>
        <v>0.79545454545454541</v>
      </c>
      <c r="I28" s="17">
        <f t="shared" si="1"/>
        <v>18</v>
      </c>
      <c r="J28" s="18">
        <f t="shared" si="2"/>
        <v>0.20454545454545456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41" t="s">
        <v>26</v>
      </c>
      <c r="B30" s="41"/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</row>
    <row r="32" spans="1:14" x14ac:dyDescent="0.2">
      <c r="A32" s="12"/>
    </row>
    <row r="33" spans="1:10" x14ac:dyDescent="0.2">
      <c r="B33" s="35" t="s">
        <v>27</v>
      </c>
      <c r="C33" s="35"/>
      <c r="D33" s="35"/>
      <c r="G33" s="36" t="s">
        <v>28</v>
      </c>
      <c r="H33" s="36"/>
      <c r="I33" s="36"/>
      <c r="J33" s="36"/>
    </row>
    <row r="34" spans="1:10" ht="62.25" customHeight="1" x14ac:dyDescent="0.2">
      <c r="B34" s="37"/>
      <c r="C34" s="37"/>
      <c r="D34" s="37"/>
      <c r="G34" s="38"/>
      <c r="H34" s="38"/>
      <c r="I34" s="38"/>
      <c r="J34" s="38"/>
    </row>
    <row r="35" spans="1:10" hidden="1" x14ac:dyDescent="0.2">
      <c r="A35" s="31" t="e">
        <v>#REF!</v>
      </c>
      <c r="B35" s="31"/>
      <c r="C35" s="6"/>
      <c r="E35" s="31"/>
      <c r="F35" s="31"/>
      <c r="G35" s="31"/>
      <c r="H35" s="31"/>
    </row>
    <row r="36" spans="1:10" hidden="1" x14ac:dyDescent="0.2"/>
    <row r="37" spans="1:10" ht="45" customHeight="1" x14ac:dyDescent="0.2">
      <c r="B37" s="32" t="str">
        <f>B10</f>
        <v>L.C. GUILLERMO MORALES CADENA</v>
      </c>
      <c r="C37" s="32"/>
      <c r="D37" s="32"/>
      <c r="E37" s="13"/>
      <c r="F37" s="13"/>
      <c r="G37" s="32"/>
      <c r="H37" s="32"/>
      <c r="I37" s="32"/>
      <c r="J37" s="3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abSelected="1" zoomScale="85" zoomScaleNormal="85" zoomScaleSheetLayoutView="100" workbookViewId="0">
      <selection activeCell="A3" sqref="A3:N3"/>
    </sheetView>
  </sheetViews>
  <sheetFormatPr baseColWidth="10" defaultColWidth="11.42578125" defaultRowHeight="12.75" x14ac:dyDescent="0.2"/>
  <cols>
    <col min="1" max="1" width="38.5703125" style="1" bestFit="1" customWidth="1"/>
    <col min="2" max="2" width="6.42578125" style="1" customWidth="1"/>
    <col min="3" max="3" width="5.5703125" style="1" bestFit="1" customWidth="1"/>
    <col min="4" max="4" width="21.85546875" style="1" customWidth="1"/>
    <col min="5" max="5" width="9.42578125" style="1" customWidth="1"/>
    <col min="6" max="6" width="7.5703125" style="1" customWidth="1"/>
    <col min="7" max="7" width="10.85546875" style="1" customWidth="1"/>
    <col min="8" max="8" width="11.28515625" style="1" customWidth="1"/>
    <col min="9" max="10" width="9.5703125" style="1" customWidth="1"/>
    <col min="11" max="12" width="7.5703125" style="1" customWidth="1"/>
    <col min="13" max="16384" width="11.42578125" style="1"/>
  </cols>
  <sheetData>
    <row r="1" spans="1:14" ht="62.25" customHeight="1" x14ac:dyDescent="0.2">
      <c r="B1" s="49" t="s">
        <v>0</v>
      </c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6" t="s">
        <v>30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6" t="s">
        <v>1</v>
      </c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</row>
    <row r="6" spans="1:14" x14ac:dyDescent="0.2">
      <c r="A6" s="47" t="s">
        <v>2</v>
      </c>
      <c r="B6" s="47"/>
      <c r="C6" s="47"/>
      <c r="D6" s="47"/>
      <c r="E6" s="48" t="s">
        <v>34</v>
      </c>
      <c r="F6" s="48"/>
      <c r="G6" s="48"/>
      <c r="H6" s="4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8">
        <v>4</v>
      </c>
      <c r="C8" s="38"/>
      <c r="D8" s="14" t="s">
        <v>5</v>
      </c>
      <c r="E8" s="20">
        <f>'1'!F8</f>
        <v>4</v>
      </c>
      <c r="F8"/>
      <c r="G8" s="4" t="s">
        <v>6</v>
      </c>
      <c r="H8" s="20">
        <f>'1'!I8</f>
        <v>3</v>
      </c>
      <c r="I8" s="44" t="s">
        <v>7</v>
      </c>
      <c r="J8" s="44"/>
      <c r="K8" s="44"/>
      <c r="L8" s="38" t="str">
        <f>'1'!M8</f>
        <v>FEB - JUL 2023</v>
      </c>
      <c r="M8" s="38"/>
      <c r="N8" s="38"/>
    </row>
    <row r="10" spans="1:14" x14ac:dyDescent="0.2">
      <c r="A10" s="4" t="s">
        <v>8</v>
      </c>
      <c r="B10" s="38" t="str">
        <f>'1'!C10</f>
        <v>L.C. GUILLERMO MORALES CADENA</v>
      </c>
      <c r="C10" s="38"/>
      <c r="D10" s="38"/>
      <c r="E10" s="38"/>
      <c r="F10" s="38"/>
      <c r="G10" s="38"/>
      <c r="H10" s="38"/>
      <c r="I10" s="38"/>
      <c r="J10" s="38"/>
      <c r="K10" s="38"/>
      <c r="L10" s="3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5" t="s">
        <v>9</v>
      </c>
      <c r="B12" s="42" t="s">
        <v>10</v>
      </c>
      <c r="C12" s="42" t="s">
        <v>11</v>
      </c>
      <c r="D12" s="33" t="s">
        <v>12</v>
      </c>
      <c r="E12" s="33" t="s">
        <v>13</v>
      </c>
      <c r="F12" s="33" t="s">
        <v>14</v>
      </c>
      <c r="G12" s="33"/>
      <c r="H12" s="33" t="s">
        <v>15</v>
      </c>
      <c r="I12" s="33" t="s">
        <v>16</v>
      </c>
      <c r="J12" s="33" t="s">
        <v>17</v>
      </c>
      <c r="K12" s="33" t="s">
        <v>18</v>
      </c>
      <c r="L12" s="33" t="s">
        <v>19</v>
      </c>
      <c r="M12" s="33" t="s">
        <v>20</v>
      </c>
      <c r="N12" s="39" t="s">
        <v>21</v>
      </c>
    </row>
    <row r="13" spans="1:14" x14ac:dyDescent="0.2">
      <c r="A13" s="46"/>
      <c r="B13" s="43"/>
      <c r="C13" s="43"/>
      <c r="D13" s="34"/>
      <c r="E13" s="34"/>
      <c r="F13" s="7" t="s">
        <v>22</v>
      </c>
      <c r="G13" s="7" t="s">
        <v>23</v>
      </c>
      <c r="H13" s="34"/>
      <c r="I13" s="34"/>
      <c r="J13" s="34"/>
      <c r="K13" s="34"/>
      <c r="L13" s="34"/>
      <c r="M13" s="34"/>
      <c r="N13" s="40"/>
    </row>
    <row r="14" spans="1:14" s="11" customFormat="1" x14ac:dyDescent="0.2">
      <c r="A14" s="9" t="str">
        <f>'1'!B14</f>
        <v>ADMINISTRACIÓN Y CONTABILIDAD</v>
      </c>
      <c r="B14" s="9"/>
      <c r="C14" s="9" t="str">
        <f>'1'!D14</f>
        <v>211A</v>
      </c>
      <c r="D14" s="9" t="str">
        <f>'1'!E14</f>
        <v>DIMEC</v>
      </c>
      <c r="E14" s="9">
        <f>'1'!F14</f>
        <v>20</v>
      </c>
      <c r="F14" s="9">
        <v>19</v>
      </c>
      <c r="G14" s="9"/>
      <c r="H14" s="10"/>
      <c r="I14" s="9">
        <f t="shared" ref="I14:I28" si="0">(E14-SUM(F14:G14))-K14</f>
        <v>1</v>
      </c>
      <c r="J14" s="10"/>
      <c r="K14" s="9"/>
      <c r="L14" s="10">
        <f t="shared" ref="L14:L28" si="1">K14/E14</f>
        <v>0</v>
      </c>
      <c r="M14" s="9">
        <v>92</v>
      </c>
      <c r="N14" s="15">
        <f>18/20</f>
        <v>0.9</v>
      </c>
    </row>
    <row r="15" spans="1:14" s="11" customFormat="1" x14ac:dyDescent="0.2">
      <c r="A15" s="9" t="str">
        <f>'1'!B15</f>
        <v>ADMINISTRACIÓN Y CONTABILIDAD</v>
      </c>
      <c r="B15" s="9"/>
      <c r="C15" s="9" t="str">
        <f>'1'!D15</f>
        <v>211B</v>
      </c>
      <c r="D15" s="9" t="str">
        <f>'1'!E15</f>
        <v>DIMEC</v>
      </c>
      <c r="E15" s="9">
        <f>'1'!F15</f>
        <v>22</v>
      </c>
      <c r="F15" s="9">
        <v>21</v>
      </c>
      <c r="G15" s="9"/>
      <c r="H15" s="10"/>
      <c r="I15" s="9">
        <f t="shared" si="0"/>
        <v>1</v>
      </c>
      <c r="J15" s="10"/>
      <c r="K15" s="9"/>
      <c r="L15" s="10">
        <f t="shared" si="1"/>
        <v>0</v>
      </c>
      <c r="M15" s="9">
        <v>72</v>
      </c>
      <c r="N15" s="15">
        <f>17/22</f>
        <v>0.77272727272727271</v>
      </c>
    </row>
    <row r="16" spans="1:14" s="11" customFormat="1" ht="25.5" x14ac:dyDescent="0.2">
      <c r="A16" s="9" t="str">
        <f>'1'!B16</f>
        <v>INSTRUMENTOS DE PRESUPUESTACION EMPRESARIAL</v>
      </c>
      <c r="B16" s="9"/>
      <c r="C16" s="9" t="str">
        <f>'1'!D16</f>
        <v>407A</v>
      </c>
      <c r="D16" s="9" t="str">
        <f>'1'!E16</f>
        <v>DIGEM</v>
      </c>
      <c r="E16" s="9">
        <f>'1'!F16</f>
        <v>27</v>
      </c>
      <c r="F16" s="9">
        <v>27</v>
      </c>
      <c r="G16" s="9"/>
      <c r="H16" s="10"/>
      <c r="I16" s="9">
        <f t="shared" si="0"/>
        <v>0</v>
      </c>
      <c r="J16" s="10"/>
      <c r="K16" s="9"/>
      <c r="L16" s="10">
        <f t="shared" si="1"/>
        <v>0</v>
      </c>
      <c r="M16" s="9">
        <v>90</v>
      </c>
      <c r="N16" s="15">
        <f>19/27</f>
        <v>0.70370370370370372</v>
      </c>
    </row>
    <row r="17" spans="1:14" s="11" customFormat="1" x14ac:dyDescent="0.2">
      <c r="A17" s="9" t="str">
        <f>'1'!B17</f>
        <v>INGENIERIA DE COSTOS</v>
      </c>
      <c r="B17" s="9"/>
      <c r="C17" s="9" t="str">
        <f>'1'!D17</f>
        <v>606A</v>
      </c>
      <c r="D17" s="9" t="str">
        <f>'1'!E17</f>
        <v>DIAMB</v>
      </c>
      <c r="E17" s="9">
        <f>'1'!F17</f>
        <v>19</v>
      </c>
      <c r="F17" s="9">
        <v>17</v>
      </c>
      <c r="G17" s="9"/>
      <c r="H17" s="10"/>
      <c r="I17" s="9">
        <f t="shared" si="0"/>
        <v>2</v>
      </c>
      <c r="J17" s="10"/>
      <c r="K17" s="9"/>
      <c r="L17" s="10">
        <f t="shared" si="1"/>
        <v>0</v>
      </c>
      <c r="M17" s="9">
        <v>80</v>
      </c>
      <c r="N17" s="15">
        <f>15/19</f>
        <v>0.78947368421052633</v>
      </c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88</v>
      </c>
      <c r="F28" s="17">
        <f>SUM(F14:F27)</f>
        <v>84</v>
      </c>
      <c r="G28" s="17">
        <f>SUM(G14:G27)</f>
        <v>0</v>
      </c>
      <c r="H28" s="18">
        <f>SUM(F28:G28)/E28</f>
        <v>0.95454545454545459</v>
      </c>
      <c r="I28" s="17">
        <f t="shared" si="0"/>
        <v>4</v>
      </c>
      <c r="J28" s="18">
        <f t="shared" ref="J28" si="2">I28/E28</f>
        <v>4.5454545454545456E-2</v>
      </c>
      <c r="K28" s="17">
        <f>SUM(K14:K27)</f>
        <v>0</v>
      </c>
      <c r="L28" s="18">
        <f t="shared" si="1"/>
        <v>0</v>
      </c>
      <c r="M28" s="17">
        <f>AVERAGE(M14:M27)</f>
        <v>83.5</v>
      </c>
      <c r="N28" s="19">
        <f>AVERAGE(N14:N27)</f>
        <v>0.79147616516037567</v>
      </c>
    </row>
    <row r="30" spans="1:14" ht="120" customHeight="1" x14ac:dyDescent="0.2">
      <c r="A30" s="41" t="s">
        <v>26</v>
      </c>
      <c r="B30" s="41"/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</row>
    <row r="32" spans="1:14" x14ac:dyDescent="0.2">
      <c r="A32" s="12"/>
    </row>
    <row r="33" spans="1:10" x14ac:dyDescent="0.2">
      <c r="B33" s="35" t="s">
        <v>27</v>
      </c>
      <c r="C33" s="35"/>
      <c r="D33" s="35"/>
      <c r="G33" s="36" t="s">
        <v>28</v>
      </c>
      <c r="H33" s="36"/>
      <c r="I33" s="36"/>
      <c r="J33" s="36"/>
    </row>
    <row r="34" spans="1:10" ht="62.25" customHeight="1" x14ac:dyDescent="0.2">
      <c r="B34" s="37"/>
      <c r="C34" s="37"/>
      <c r="D34" s="37"/>
      <c r="G34" s="38"/>
      <c r="H34" s="38"/>
      <c r="I34" s="38"/>
      <c r="J34" s="38"/>
    </row>
    <row r="35" spans="1:10" hidden="1" x14ac:dyDescent="0.2">
      <c r="A35" s="31" t="e">
        <v>#REF!</v>
      </c>
      <c r="B35" s="31"/>
      <c r="C35" s="6"/>
      <c r="E35" s="31"/>
      <c r="F35" s="31"/>
      <c r="G35" s="31"/>
      <c r="H35" s="31"/>
    </row>
    <row r="36" spans="1:10" hidden="1" x14ac:dyDescent="0.2"/>
    <row r="37" spans="1:10" ht="45" customHeight="1" x14ac:dyDescent="0.2">
      <c r="B37" s="32" t="str">
        <f>B10</f>
        <v>L.C. GUILLERMO MORALES CADENA</v>
      </c>
      <c r="C37" s="32"/>
      <c r="D37" s="32"/>
      <c r="E37" s="13"/>
      <c r="F37" s="13"/>
      <c r="G37" s="32" t="s">
        <v>32</v>
      </c>
      <c r="H37" s="32"/>
      <c r="I37" s="32"/>
      <c r="J37" s="3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  <pageSetUpPr fitToPage="1"/>
  </sheetPr>
  <dimension ref="A1:N36"/>
  <sheetViews>
    <sheetView topLeftCell="A9" zoomScaleNormal="100" zoomScaleSheetLayoutView="100" workbookViewId="0">
      <selection activeCell="J23" sqref="J23"/>
    </sheetView>
  </sheetViews>
  <sheetFormatPr baseColWidth="10" defaultColWidth="11.42578125" defaultRowHeight="12.75" x14ac:dyDescent="0.2"/>
  <cols>
    <col min="1" max="1" width="38.5703125" style="1" bestFit="1" customWidth="1"/>
    <col min="2" max="2" width="6" style="1" customWidth="1"/>
    <col min="3" max="3" width="5.5703125" style="1" bestFit="1" customWidth="1"/>
    <col min="4" max="4" width="21.85546875" style="1" customWidth="1"/>
    <col min="5" max="5" width="9.42578125" style="1" customWidth="1"/>
    <col min="6" max="6" width="7.5703125" style="1" customWidth="1"/>
    <col min="7" max="10" width="10.140625" style="1" customWidth="1"/>
    <col min="11" max="12" width="7.5703125" style="1" customWidth="1"/>
    <col min="13" max="16384" width="11.42578125" style="1"/>
  </cols>
  <sheetData>
    <row r="1" spans="1:14" ht="62.25" customHeight="1" x14ac:dyDescent="0.2">
      <c r="B1" s="49" t="s">
        <v>0</v>
      </c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6" t="s">
        <v>30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6" t="s">
        <v>1</v>
      </c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</row>
    <row r="6" spans="1:14" x14ac:dyDescent="0.2">
      <c r="A6" s="47" t="s">
        <v>2</v>
      </c>
      <c r="B6" s="47"/>
      <c r="C6" s="47"/>
      <c r="D6" s="47"/>
      <c r="E6" s="48" t="s">
        <v>35</v>
      </c>
      <c r="F6" s="48"/>
      <c r="G6" s="48"/>
      <c r="H6" s="4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8" t="s">
        <v>29</v>
      </c>
      <c r="C8" s="38"/>
      <c r="D8" s="14" t="s">
        <v>5</v>
      </c>
      <c r="E8" s="20">
        <f>'1'!F8</f>
        <v>4</v>
      </c>
      <c r="F8"/>
      <c r="G8" s="4" t="s">
        <v>6</v>
      </c>
      <c r="H8" s="20">
        <f>'1'!I8</f>
        <v>3</v>
      </c>
      <c r="I8" s="44" t="s">
        <v>7</v>
      </c>
      <c r="J8" s="44"/>
      <c r="K8" s="44"/>
      <c r="L8" s="38" t="str">
        <f>'1'!M8</f>
        <v>FEB - JUL 2023</v>
      </c>
      <c r="M8" s="38"/>
      <c r="N8" s="38"/>
    </row>
    <row r="10" spans="1:14" x14ac:dyDescent="0.2">
      <c r="A10" s="4" t="s">
        <v>8</v>
      </c>
      <c r="B10" s="38" t="str">
        <f>'1'!C10</f>
        <v>L.C. GUILLERMO MORALES CADENA</v>
      </c>
      <c r="C10" s="38"/>
      <c r="D10" s="38"/>
      <c r="E10" s="38"/>
      <c r="F10" s="38"/>
      <c r="G10" s="38"/>
      <c r="H10" s="38"/>
      <c r="I10" s="38"/>
      <c r="J10" s="38"/>
      <c r="K10" s="38"/>
      <c r="L10" s="3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5" t="s">
        <v>9</v>
      </c>
      <c r="B12" s="42" t="s">
        <v>10</v>
      </c>
      <c r="C12" s="42" t="s">
        <v>11</v>
      </c>
      <c r="D12" s="33" t="s">
        <v>12</v>
      </c>
      <c r="E12" s="33" t="s">
        <v>13</v>
      </c>
      <c r="F12" s="33" t="s">
        <v>14</v>
      </c>
      <c r="G12" s="33"/>
      <c r="H12" s="33" t="s">
        <v>15</v>
      </c>
      <c r="I12" s="33" t="s">
        <v>16</v>
      </c>
      <c r="J12" s="33" t="s">
        <v>17</v>
      </c>
      <c r="K12" s="33" t="s">
        <v>18</v>
      </c>
      <c r="L12" s="33" t="s">
        <v>19</v>
      </c>
      <c r="M12" s="33" t="s">
        <v>20</v>
      </c>
      <c r="N12" s="39" t="s">
        <v>21</v>
      </c>
    </row>
    <row r="13" spans="1:14" x14ac:dyDescent="0.2">
      <c r="A13" s="46"/>
      <c r="B13" s="43"/>
      <c r="C13" s="43"/>
      <c r="D13" s="34"/>
      <c r="E13" s="34"/>
      <c r="F13" s="7" t="s">
        <v>22</v>
      </c>
      <c r="G13" s="7" t="s">
        <v>23</v>
      </c>
      <c r="H13" s="34"/>
      <c r="I13" s="34"/>
      <c r="J13" s="34"/>
      <c r="K13" s="34"/>
      <c r="L13" s="34"/>
      <c r="M13" s="34"/>
      <c r="N13" s="40"/>
    </row>
    <row r="14" spans="1:14" s="11" customFormat="1" x14ac:dyDescent="0.2">
      <c r="A14" s="9" t="str">
        <f>'1'!B14</f>
        <v>ADMINISTRACIÓN Y CONTABILIDAD</v>
      </c>
      <c r="B14" s="9" t="s">
        <v>36</v>
      </c>
      <c r="C14" s="9" t="str">
        <f>'1'!D14</f>
        <v>211A</v>
      </c>
      <c r="D14" s="9" t="str">
        <f>'1'!E14</f>
        <v>DIMEC</v>
      </c>
      <c r="E14" s="9">
        <f>'1'!F14</f>
        <v>20</v>
      </c>
      <c r="F14" s="9">
        <v>7</v>
      </c>
      <c r="G14" s="9">
        <v>1</v>
      </c>
      <c r="H14" s="10">
        <f>(F14+G14)/E14</f>
        <v>0.4</v>
      </c>
      <c r="I14" s="9">
        <f t="shared" ref="I14:I27" si="0">(E14-SUM(F14:G14))-K14</f>
        <v>11</v>
      </c>
      <c r="J14" s="10">
        <f t="shared" ref="J14:J27" si="1">I14/E14</f>
        <v>0.55000000000000004</v>
      </c>
      <c r="K14" s="9">
        <v>1</v>
      </c>
      <c r="L14" s="10">
        <f t="shared" ref="L14:L27" si="2">K14/E14</f>
        <v>0.05</v>
      </c>
      <c r="M14" s="9">
        <v>80</v>
      </c>
      <c r="N14" s="15">
        <v>0.89</v>
      </c>
    </row>
    <row r="15" spans="1:14" s="11" customFormat="1" x14ac:dyDescent="0.2">
      <c r="A15" s="9" t="str">
        <f>'1'!B15</f>
        <v>ADMINISTRACIÓN Y CONTABILIDAD</v>
      </c>
      <c r="B15" s="9" t="s">
        <v>36</v>
      </c>
      <c r="C15" s="9" t="str">
        <f>'1'!D15</f>
        <v>211B</v>
      </c>
      <c r="D15" s="9" t="str">
        <f>'1'!E15</f>
        <v>DIMEC</v>
      </c>
      <c r="E15" s="9">
        <f>'1'!F15</f>
        <v>22</v>
      </c>
      <c r="F15" s="9">
        <v>17</v>
      </c>
      <c r="G15" s="9">
        <v>0</v>
      </c>
      <c r="H15" s="10">
        <f t="shared" ref="H15" si="3">(F15+G15)/E15</f>
        <v>0.77272727272727271</v>
      </c>
      <c r="I15" s="9">
        <f t="shared" si="0"/>
        <v>5</v>
      </c>
      <c r="J15" s="10">
        <f t="shared" si="1"/>
        <v>0.22727272727272727</v>
      </c>
      <c r="K15" s="9">
        <v>0</v>
      </c>
      <c r="L15" s="10">
        <f t="shared" si="2"/>
        <v>0</v>
      </c>
      <c r="M15" s="9">
        <v>100</v>
      </c>
      <c r="N15" s="15">
        <v>1</v>
      </c>
    </row>
    <row r="16" spans="1:14" s="11" customFormat="1" ht="25.5" x14ac:dyDescent="0.2">
      <c r="A16" s="9" t="str">
        <f>'1'!B16</f>
        <v>INSTRUMENTOS DE PRESUPUESTACION EMPRESARIAL</v>
      </c>
      <c r="B16" s="9" t="s">
        <v>36</v>
      </c>
      <c r="C16" s="9" t="str">
        <f>'1'!D16</f>
        <v>407A</v>
      </c>
      <c r="D16" s="9" t="str">
        <f>'1'!E16</f>
        <v>DIGEM</v>
      </c>
      <c r="E16" s="9">
        <f>'1'!F16</f>
        <v>27</v>
      </c>
      <c r="F16" s="9">
        <v>28</v>
      </c>
      <c r="G16" s="9">
        <v>0</v>
      </c>
      <c r="H16" s="10">
        <f t="shared" ref="H16:H17" si="4">(F16+G16)/E16</f>
        <v>1.037037037037037</v>
      </c>
      <c r="I16" s="9">
        <f t="shared" ref="I16:I17" si="5">(E16-SUM(F16:G16))-K16</f>
        <v>-2</v>
      </c>
      <c r="J16" s="10">
        <f t="shared" ref="J16:J17" si="6">I16/E16</f>
        <v>-7.407407407407407E-2</v>
      </c>
      <c r="K16" s="9">
        <v>1</v>
      </c>
      <c r="L16" s="10">
        <f t="shared" ref="L16:L17" si="7">K16/E16</f>
        <v>3.7037037037037035E-2</v>
      </c>
      <c r="M16" s="9">
        <v>100</v>
      </c>
      <c r="N16" s="15">
        <v>1</v>
      </c>
    </row>
    <row r="17" spans="1:14" s="11" customFormat="1" x14ac:dyDescent="0.2">
      <c r="A17" s="9" t="str">
        <f>'1'!B17</f>
        <v>INGENIERIA DE COSTOS</v>
      </c>
      <c r="B17" s="9" t="s">
        <v>36</v>
      </c>
      <c r="C17" s="9" t="str">
        <f>'1'!D17</f>
        <v>606A</v>
      </c>
      <c r="D17" s="9" t="str">
        <f>'1'!E17</f>
        <v>DIAMB</v>
      </c>
      <c r="E17" s="9">
        <f>'1'!F17</f>
        <v>19</v>
      </c>
      <c r="F17" s="23">
        <v>18</v>
      </c>
      <c r="G17" s="9">
        <v>0</v>
      </c>
      <c r="H17" s="10">
        <f t="shared" si="4"/>
        <v>0.94736842105263153</v>
      </c>
      <c r="I17" s="9">
        <f t="shared" si="5"/>
        <v>-1</v>
      </c>
      <c r="J17" s="10">
        <f t="shared" si="6"/>
        <v>-5.2631578947368418E-2</v>
      </c>
      <c r="K17" s="9">
        <v>2</v>
      </c>
      <c r="L17" s="10">
        <f t="shared" si="7"/>
        <v>0.10526315789473684</v>
      </c>
      <c r="M17" s="9">
        <v>100</v>
      </c>
      <c r="N17" s="15">
        <v>1</v>
      </c>
    </row>
    <row r="18" spans="1:14" s="11" customFormat="1" x14ac:dyDescent="0.2">
      <c r="A18" s="9"/>
      <c r="B18" s="9"/>
      <c r="C18" s="9"/>
      <c r="D18" s="9"/>
      <c r="E18" s="9"/>
      <c r="F18" s="23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23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ht="16.5" customHeigh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ht="13.5" thickBot="1" x14ac:dyDescent="0.25">
      <c r="A27" s="16" t="s">
        <v>24</v>
      </c>
      <c r="B27" s="17" t="s">
        <v>25</v>
      </c>
      <c r="C27" s="17" t="s">
        <v>25</v>
      </c>
      <c r="D27" s="17" t="s">
        <v>25</v>
      </c>
      <c r="E27" s="17">
        <f>SUM(E14:E26)</f>
        <v>88</v>
      </c>
      <c r="F27" s="17">
        <f>SUM(F14:F26)</f>
        <v>70</v>
      </c>
      <c r="G27" s="17">
        <f>SUM(G14:G26)</f>
        <v>1</v>
      </c>
      <c r="H27" s="18">
        <f>SUM(F27:G27)/E27</f>
        <v>0.80681818181818177</v>
      </c>
      <c r="I27" s="17">
        <f t="shared" si="0"/>
        <v>13</v>
      </c>
      <c r="J27" s="18">
        <f t="shared" si="1"/>
        <v>0.14772727272727273</v>
      </c>
      <c r="K27" s="17">
        <f>SUM(K14:K26)</f>
        <v>4</v>
      </c>
      <c r="L27" s="18">
        <f t="shared" si="2"/>
        <v>4.5454545454545456E-2</v>
      </c>
      <c r="M27" s="17">
        <f>AVERAGE(M14:M26)</f>
        <v>95</v>
      </c>
      <c r="N27" s="19">
        <f>AVERAGE(N14:N26)</f>
        <v>0.97250000000000003</v>
      </c>
    </row>
    <row r="29" spans="1:14" ht="120" customHeight="1" x14ac:dyDescent="0.2">
      <c r="A29" s="41" t="s">
        <v>26</v>
      </c>
      <c r="B29" s="41"/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</row>
    <row r="31" spans="1:14" x14ac:dyDescent="0.2">
      <c r="A31" s="12"/>
    </row>
    <row r="32" spans="1:14" x14ac:dyDescent="0.2">
      <c r="B32" s="35" t="s">
        <v>27</v>
      </c>
      <c r="C32" s="35"/>
      <c r="D32" s="35"/>
      <c r="G32" s="36" t="s">
        <v>28</v>
      </c>
      <c r="H32" s="36"/>
      <c r="I32" s="36"/>
      <c r="J32" s="36"/>
    </row>
    <row r="33" spans="1:10" ht="62.25" customHeight="1" x14ac:dyDescent="0.2">
      <c r="B33" s="37"/>
      <c r="C33" s="37"/>
      <c r="D33" s="37"/>
      <c r="G33" s="38"/>
      <c r="H33" s="38"/>
      <c r="I33" s="38"/>
      <c r="J33" s="38"/>
    </row>
    <row r="34" spans="1:10" hidden="1" x14ac:dyDescent="0.2">
      <c r="A34" s="31" t="e">
        <v>#REF!</v>
      </c>
      <c r="B34" s="31"/>
      <c r="C34" s="6"/>
      <c r="E34" s="31"/>
      <c r="F34" s="31"/>
      <c r="G34" s="31"/>
      <c r="H34" s="31"/>
    </row>
    <row r="35" spans="1:10" hidden="1" x14ac:dyDescent="0.2"/>
    <row r="36" spans="1:10" ht="45" customHeight="1" x14ac:dyDescent="0.2">
      <c r="B36" s="32" t="str">
        <f>B10</f>
        <v>L.C. GUILLERMO MORALES CADENA</v>
      </c>
      <c r="C36" s="32"/>
      <c r="D36" s="32"/>
      <c r="E36" s="13"/>
      <c r="F36" s="13"/>
      <c r="G36" s="32" t="e">
        <f>'1'!H37:K37</f>
        <v>#VALUE!</v>
      </c>
      <c r="H36" s="32"/>
      <c r="I36" s="32"/>
      <c r="J36" s="3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29:N29"/>
    <mergeCell ref="B33:D33"/>
    <mergeCell ref="G33:J33"/>
    <mergeCell ref="B32:D32"/>
    <mergeCell ref="G32:J32"/>
    <mergeCell ref="A34:B34"/>
    <mergeCell ref="E34:H34"/>
    <mergeCell ref="B36:D36"/>
    <mergeCell ref="G36:J36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Systemp</cp:lastModifiedBy>
  <cp:revision/>
  <cp:lastPrinted>2022-11-03T04:51:43Z</cp:lastPrinted>
  <dcterms:created xsi:type="dcterms:W3CDTF">2021-11-22T14:45:25Z</dcterms:created>
  <dcterms:modified xsi:type="dcterms:W3CDTF">2023-07-03T16:42:27Z</dcterms:modified>
  <cp:category/>
  <cp:contentStatus/>
</cp:coreProperties>
</file>