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4 LISTAS DE CALIFICACIONES PARCIALES Y FINALES\"/>
    </mc:Choice>
  </mc:AlternateContent>
  <xr:revisionPtr revIDLastSave="0" documentId="13_ncr:1_{A4A16FAC-12F0-447C-A576-EB5962A83E8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MATERIA 1 " sheetId="4" r:id="rId1"/>
    <sheet name="MATERIA 2" sheetId="5" r:id="rId2"/>
    <sheet name="MATERIA 3" sheetId="1" r:id="rId3"/>
    <sheet name="MATERIA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3" l="1"/>
  <c r="T9" i="3"/>
  <c r="T11" i="1"/>
  <c r="T9" i="1"/>
  <c r="S11" i="5"/>
  <c r="T11" i="4"/>
  <c r="S9" i="5"/>
  <c r="T9" i="4"/>
  <c r="B10" i="3" l="1"/>
  <c r="P33" i="5" l="1"/>
  <c r="O33" i="5"/>
  <c r="N33" i="5"/>
  <c r="M33" i="5"/>
  <c r="L33" i="5"/>
  <c r="K33" i="5"/>
  <c r="J33" i="5"/>
  <c r="P32" i="5"/>
  <c r="O32" i="5"/>
  <c r="O35" i="5" s="1"/>
  <c r="N32" i="5"/>
  <c r="M32" i="5"/>
  <c r="L32" i="5"/>
  <c r="K32" i="5"/>
  <c r="K35" i="5" s="1"/>
  <c r="J32" i="5"/>
  <c r="P31" i="5"/>
  <c r="O31" i="5"/>
  <c r="O34" i="5" s="1"/>
  <c r="N31" i="5"/>
  <c r="M31" i="5"/>
  <c r="L31" i="5"/>
  <c r="K31" i="5"/>
  <c r="K34" i="5" s="1"/>
  <c r="J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9" i="5"/>
  <c r="P31" i="4"/>
  <c r="O31" i="4"/>
  <c r="N31" i="4"/>
  <c r="M31" i="4"/>
  <c r="L31" i="4"/>
  <c r="K31" i="4"/>
  <c r="J31" i="4"/>
  <c r="P30" i="4"/>
  <c r="O30" i="4"/>
  <c r="N30" i="4"/>
  <c r="N33" i="4" s="1"/>
  <c r="M30" i="4"/>
  <c r="L30" i="4"/>
  <c r="K30" i="4"/>
  <c r="J30" i="4"/>
  <c r="P29" i="4"/>
  <c r="P32" i="4" s="1"/>
  <c r="O29" i="4"/>
  <c r="N29" i="4"/>
  <c r="N32" i="4" s="1"/>
  <c r="M29" i="4"/>
  <c r="L29" i="4"/>
  <c r="L32" i="4" s="1"/>
  <c r="K29" i="4"/>
  <c r="J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Q9" i="4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N31" i="3" s="1"/>
  <c r="M28" i="3"/>
  <c r="M31" i="3" s="1"/>
  <c r="L28" i="3"/>
  <c r="K28" i="3"/>
  <c r="J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Q9" i="3"/>
  <c r="M32" i="3" l="1"/>
  <c r="K32" i="3"/>
  <c r="O32" i="3"/>
  <c r="K31" i="3"/>
  <c r="O31" i="3"/>
  <c r="J32" i="4"/>
  <c r="M35" i="5"/>
  <c r="M34" i="5"/>
  <c r="Q33" i="5"/>
  <c r="L34" i="5"/>
  <c r="P34" i="5"/>
  <c r="L33" i="4"/>
  <c r="P33" i="4"/>
  <c r="K32" i="4"/>
  <c r="O32" i="4"/>
  <c r="J31" i="3"/>
  <c r="Q30" i="3"/>
  <c r="L31" i="3"/>
  <c r="P31" i="3"/>
  <c r="M32" i="4"/>
  <c r="J34" i="5"/>
  <c r="N34" i="5"/>
  <c r="J32" i="3"/>
  <c r="N32" i="3"/>
  <c r="K33" i="4"/>
  <c r="O33" i="4"/>
  <c r="L35" i="5"/>
  <c r="P35" i="5"/>
  <c r="L32" i="3"/>
  <c r="P32" i="3"/>
  <c r="Q31" i="4"/>
  <c r="M33" i="4"/>
  <c r="J35" i="5"/>
  <c r="N35" i="5"/>
  <c r="Q31" i="5"/>
  <c r="Q32" i="5"/>
  <c r="J33" i="4"/>
  <c r="Q29" i="4"/>
  <c r="Q32" i="4" s="1"/>
  <c r="Q30" i="4"/>
  <c r="Q33" i="4" s="1"/>
  <c r="Q28" i="3"/>
  <c r="Q29" i="3"/>
  <c r="Q32" i="3" s="1"/>
  <c r="K38" i="1"/>
  <c r="L38" i="1"/>
  <c r="M38" i="1"/>
  <c r="N38" i="1"/>
  <c r="O38" i="1"/>
  <c r="P38" i="1"/>
  <c r="J38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1" i="3" l="1"/>
  <c r="Q35" i="5"/>
  <c r="Q34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Q9" i="1"/>
  <c r="K40" i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40" i="1" s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39" i="1" l="1"/>
</calcChain>
</file>

<file path=xl/sharedStrings.xml><?xml version="1.0" encoding="utf-8"?>
<sst xmlns="http://schemas.openxmlformats.org/spreadsheetml/2006/main" count="288" uniqueCount="208">
  <si>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</si>
  <si>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</si>
  <si>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</si>
  <si>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</si>
  <si>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</si>
  <si>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</si>
  <si>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</si>
  <si>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</si>
  <si>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</si>
  <si>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</si>
  <si>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</si>
  <si>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</si>
  <si>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</si>
  <si>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</si>
  <si>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</si>
  <si>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</si>
  <si>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</si>
  <si>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</si>
  <si>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</si>
  <si>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</si>
  <si>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</si>
  <si>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</si>
  <si>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</si>
  <si>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</si>
  <si>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211U0328</t>
  </si>
  <si>
    <t>211U0344</t>
  </si>
  <si>
    <t>211U0351</t>
  </si>
  <si>
    <t>211U0321</t>
  </si>
  <si>
    <t xml:space="preserve">MARTÍNEZ AZAMAR LINDSAY ATZIRY </t>
  </si>
  <si>
    <t xml:space="preserve">LUNA LUGO JONATAN DE JESÚS </t>
  </si>
  <si>
    <t xml:space="preserve">TELONA PACHECO JENNIFER </t>
  </si>
  <si>
    <t xml:space="preserve">CHIGO ACUA BRAYAN DE JESÚS </t>
  </si>
  <si>
    <t>MARCIAL CAMPECHANO MARLEN</t>
  </si>
  <si>
    <t>FISCAL FISCAL DANIEL</t>
  </si>
  <si>
    <t xml:space="preserve">QUINO CINTA KARINA GUADALUPE </t>
  </si>
  <si>
    <t xml:space="preserve">NAVARRETE RAMÍREZ HUGO ANTONIO </t>
  </si>
  <si>
    <t>RODRÍGUEZ VELASCO GÉNESIS GALILEA</t>
  </si>
  <si>
    <t xml:space="preserve">GUZMÁN MATACAPAN JOANA JATHSURY </t>
  </si>
  <si>
    <t>ORTEGA SANCHEZ PAUL DE JESUS</t>
  </si>
  <si>
    <t>CAMACHO IXTEPAN NORMAN XICUANI</t>
  </si>
  <si>
    <t>AMBROS XOLO FLOR GUADALUPE</t>
  </si>
  <si>
    <t>QUINO ATEN MARLI CITLALLY</t>
  </si>
  <si>
    <t>CORTES COBAXIN IVAN</t>
  </si>
  <si>
    <t>MARTÍNEZ GARCÍA ANTONI YAEL</t>
  </si>
  <si>
    <t xml:space="preserve">PÉREZ GALEANA JANNY MARICIELO </t>
  </si>
  <si>
    <t>POLITO TENORIO ANGEL</t>
  </si>
  <si>
    <t xml:space="preserve">CASAS PIO KARLA FERNANDA </t>
  </si>
  <si>
    <t>SEBA XALA ANGELES MAYLETH</t>
  </si>
  <si>
    <t>IXTEPAN CAPI BRAYAN DE JESÚS</t>
  </si>
  <si>
    <t>MOTO VAZQUEZ ALEX</t>
  </si>
  <si>
    <t>PRADO CASTRO SUGEY DEL CARMEN</t>
  </si>
  <si>
    <t>VALENTÍN ÁVILA CARLOS RONALDO</t>
  </si>
  <si>
    <t xml:space="preserve">FERMAN TOGA IRVIN ALDAIR </t>
  </si>
  <si>
    <t xml:space="preserve">VERGARA MONTALVO FATIMA MONSERRAT </t>
  </si>
  <si>
    <t>211U0340</t>
  </si>
  <si>
    <t>211U0334</t>
  </si>
  <si>
    <t>211U0358</t>
  </si>
  <si>
    <t>211U0322</t>
  </si>
  <si>
    <t>211U0338</t>
  </si>
  <si>
    <t>211U0353</t>
  </si>
  <si>
    <t>211U0355</t>
  </si>
  <si>
    <t>211U0330</t>
  </si>
  <si>
    <t>211U0346</t>
  </si>
  <si>
    <t>211U0317</t>
  </si>
  <si>
    <t>211U0315</t>
  </si>
  <si>
    <t>211U0326</t>
  </si>
  <si>
    <t>211U0339</t>
  </si>
  <si>
    <t xml:space="preserve">211U0347 </t>
  </si>
  <si>
    <t>211U0350</t>
  </si>
  <si>
    <t>211U0356</t>
  </si>
  <si>
    <t>211U0331</t>
  </si>
  <si>
    <t>221U0816</t>
  </si>
  <si>
    <t>211U0020</t>
  </si>
  <si>
    <t>211U0360</t>
  </si>
  <si>
    <t>211U0327</t>
  </si>
  <si>
    <t>211U0361</t>
  </si>
  <si>
    <t>407-A</t>
  </si>
  <si>
    <t>L.C. GUILLERMO MORALES CADENA</t>
  </si>
  <si>
    <t>FEBRERO - JULIO 2023</t>
  </si>
  <si>
    <t>201U0170</t>
  </si>
  <si>
    <t>BAXIN NOLASCO EMILY DARINA</t>
  </si>
  <si>
    <t>CHAPOL VENTURA LUIS JAIR</t>
  </si>
  <si>
    <t>CHAVEZ ALEJO KARINA</t>
  </si>
  <si>
    <t>DOMINGUEZ MARCIAL ANGIE MADAI</t>
  </si>
  <si>
    <t>GAPI FARARONI DIANA JACQUELYNE</t>
  </si>
  <si>
    <t>GOMEZ HERNANDEZ MELANIE PALOMA</t>
  </si>
  <si>
    <t>HERNANDEZ ANTEMATE ROSA MARIA</t>
  </si>
  <si>
    <t>JIMENEZ TENORIO JORGE ANTONIO</t>
  </si>
  <si>
    <t>MALAGA BUSTAMANTE CARLOS</t>
  </si>
  <si>
    <t>MAYO ZAPOT DAVID R</t>
  </si>
  <si>
    <t>NUÑEZ CHAGALA JENNIFER</t>
  </si>
  <si>
    <t>ORTEGA LOZADA EDGAR ANTONIO</t>
  </si>
  <si>
    <t>QUINTANAR REYES ANGEL KALEB</t>
  </si>
  <si>
    <t>RUIZ JUAREZ SAEL</t>
  </si>
  <si>
    <t>SANCHEZ GARCIA MARLA IVETTE</t>
  </si>
  <si>
    <t>VELASCO PUCHETA ARIADNA R</t>
  </si>
  <si>
    <t>XALA SILVA SYLVIA</t>
  </si>
  <si>
    <t>ZACARIAS ALVAREZ DAVID ENRIQUE</t>
  </si>
  <si>
    <t>201U0172</t>
  </si>
  <si>
    <t>201U0174</t>
  </si>
  <si>
    <t>201U0175</t>
  </si>
  <si>
    <t>201U0178</t>
  </si>
  <si>
    <t>201U0180</t>
  </si>
  <si>
    <t>201U0181</t>
  </si>
  <si>
    <t>201U0474</t>
  </si>
  <si>
    <t>181U0188</t>
  </si>
  <si>
    <t>201U0500</t>
  </si>
  <si>
    <t>191U0302</t>
  </si>
  <si>
    <t>201U0265</t>
  </si>
  <si>
    <t>181U0323</t>
  </si>
  <si>
    <t>201U0471</t>
  </si>
  <si>
    <t>201U0551</t>
  </si>
  <si>
    <t>201U0557</t>
  </si>
  <si>
    <t>181U0334</t>
  </si>
  <si>
    <t>201U0550</t>
  </si>
  <si>
    <t>INGENIERÍA DE COSTOS</t>
  </si>
  <si>
    <t>GOMEZ CARRASCO ZAHIRA JANETH</t>
  </si>
  <si>
    <t>211U0329</t>
  </si>
  <si>
    <t>ADMINISTRACION Y CONTABILIDAD</t>
  </si>
  <si>
    <t>231U0006</t>
  </si>
  <si>
    <t>ALEJOS XALA BIANEY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</si>
  <si>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</si>
  <si>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</si>
  <si>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</si>
  <si>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</si>
  <si>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</si>
  <si>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</si>
  <si>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</si>
  <si>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</si>
  <si>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</si>
  <si>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</si>
  <si>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</si>
  <si>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</si>
  <si>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</si>
  <si>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</si>
  <si>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</si>
  <si>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</si>
  <si>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</si>
  <si>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</si>
  <si>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</si>
  <si>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ANOTA CARDOZA OLIVER DE JESÚS</t>
  </si>
  <si>
    <t>BUSTAMANTE MARTINEZ ANDRES RODRIGO</t>
  </si>
  <si>
    <t>CHACHA MORALES EDGAR FERNANDO</t>
  </si>
  <si>
    <t>COBAXIN BAXIN PEDRO DE JESUS</t>
  </si>
  <si>
    <t>GARCÍA BARRERA ALEXANDER EMILIO</t>
  </si>
  <si>
    <t>GOMEZ HERNANDEZ AHIRAM ALBERTO</t>
  </si>
  <si>
    <t>IXBA FERNÁNDEZ OMAR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</si>
  <si>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</si>
  <si>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</si>
  <si>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</si>
  <si>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</si>
  <si>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</si>
  <si>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</si>
  <si>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</si>
  <si>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</si>
  <si>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</si>
  <si>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</si>
  <si>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</si>
  <si>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</si>
  <si>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221U0831</t>
  </si>
  <si>
    <t>221U0530</t>
  </si>
  <si>
    <t>221U0533</t>
  </si>
  <si>
    <t>221U0534</t>
  </si>
  <si>
    <t>221U0822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</si>
  <si>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</si>
  <si>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</si>
  <si>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</si>
  <si>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</si>
  <si>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</si>
  <si>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</si>
  <si>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</si>
  <si>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</si>
  <si>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</si>
  <si>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</si>
  <si>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</si>
  <si>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</si>
  <si>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</si>
  <si>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</si>
  <si>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ANTONINO BAUTISTA CARLOS EDUARDO</t>
  </si>
  <si>
    <t>CAAMAL GUERRA SERGIO EDUARDO</t>
  </si>
  <si>
    <t>CARMONA XOLO RENATA NICOLE</t>
  </si>
  <si>
    <t>COBAXIN VILLASEÑOR CARLOS</t>
  </si>
  <si>
    <t>COYOLT ROSENDO EDUARDO</t>
  </si>
  <si>
    <t>EDUARDO AZAMAR FRANCISCO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</si>
  <si>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</si>
  <si>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</si>
  <si>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</si>
  <si>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</si>
  <si>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</si>
  <si>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</si>
  <si>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</si>
  <si>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</si>
  <si>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</si>
  <si>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</si>
  <si>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</si>
  <si>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</si>
  <si>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</si>
  <si>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</si>
  <si>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221U0565</t>
  </si>
  <si>
    <t>221U0567</t>
  </si>
  <si>
    <t>VELASCO XOLO JOSE ROBERTO</t>
  </si>
  <si>
    <t>ZAPOT RAMOS MARCOS OSIRIS</t>
  </si>
  <si>
    <t>221U0527</t>
  </si>
  <si>
    <t>211-A</t>
  </si>
  <si>
    <t>606-A</t>
  </si>
  <si>
    <t>INSTRUMENTOS DE PRESUPUESTACION EMPRESARIAL</t>
  </si>
  <si>
    <t>211-B</t>
  </si>
  <si>
    <t>221u0563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</si>
</sst>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1" fillId="3" borderId="2" xfId="1" applyFont="1" applyFill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37"/>
  <sheetViews>
    <sheetView tabSelected="1"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118</v>
      </c>
      <c r="E4" s="40"/>
      <c r="F4" s="40"/>
      <c r="G4" s="40"/>
      <c r="I4" s="2" t="s">
        <v>1</v>
      </c>
      <c r="J4" s="41" t="s">
        <v>203</v>
      </c>
      <c r="K4" s="41"/>
      <c r="M4" s="2" t="s">
        <v>2</v>
      </c>
      <c r="N4" s="42">
        <v>45009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119</v>
      </c>
      <c r="D9" s="46" t="s">
        <v>120</v>
      </c>
      <c r="E9" s="47"/>
      <c r="F9" s="47"/>
      <c r="G9" s="47"/>
      <c r="H9" s="47"/>
      <c r="I9" s="48"/>
      <c r="J9" s="6">
        <v>97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13.857142857142858</v>
      </c>
      <c r="T9" s="28">
        <f>SUM(J9:J28)/B28</f>
        <v>86.6</v>
      </c>
    </row>
    <row r="10" spans="2:20" x14ac:dyDescent="0.25">
      <c r="B10" s="8">
        <f>B9+1</f>
        <v>2</v>
      </c>
      <c r="C10" s="10" t="s">
        <v>121</v>
      </c>
      <c r="D10" s="46" t="s">
        <v>140</v>
      </c>
      <c r="E10" s="47"/>
      <c r="F10" s="47"/>
      <c r="G10" s="47"/>
      <c r="H10" s="47"/>
      <c r="I10" s="48"/>
      <c r="J10" s="6">
        <v>98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8" si="0">SUM(J10:P10)/7</f>
        <v>14</v>
      </c>
      <c r="T10" s="22"/>
    </row>
    <row r="11" spans="2:20" x14ac:dyDescent="0.25">
      <c r="B11" s="8">
        <f t="shared" ref="B11:B28" si="1">B10+1</f>
        <v>3</v>
      </c>
      <c r="C11" s="10" t="s">
        <v>122</v>
      </c>
      <c r="D11" s="35" t="s">
        <v>141</v>
      </c>
      <c r="E11" s="36"/>
      <c r="F11" s="36"/>
      <c r="G11" s="36"/>
      <c r="H11" s="36"/>
      <c r="I11" s="37"/>
      <c r="J11" s="27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0</v>
      </c>
      <c r="T11" s="22">
        <f>(17/20)*100</f>
        <v>85</v>
      </c>
    </row>
    <row r="12" spans="2:20" x14ac:dyDescent="0.25">
      <c r="B12" s="8">
        <f t="shared" si="1"/>
        <v>4</v>
      </c>
      <c r="C12" s="10" t="s">
        <v>123</v>
      </c>
      <c r="D12" s="35" t="s">
        <v>142</v>
      </c>
      <c r="E12" s="36"/>
      <c r="F12" s="36"/>
      <c r="G12" s="36"/>
      <c r="H12" s="36"/>
      <c r="I12" s="37"/>
      <c r="J12" s="27">
        <v>98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14</v>
      </c>
      <c r="T12" s="22"/>
    </row>
    <row r="13" spans="2:20" x14ac:dyDescent="0.25">
      <c r="B13" s="8">
        <f t="shared" si="1"/>
        <v>5</v>
      </c>
      <c r="C13" s="10" t="s">
        <v>124</v>
      </c>
      <c r="D13" s="35" t="s">
        <v>143</v>
      </c>
      <c r="E13" s="36"/>
      <c r="F13" s="36"/>
      <c r="G13" s="36"/>
      <c r="H13" s="36"/>
      <c r="I13" s="37"/>
      <c r="J13" s="27">
        <v>97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13.857142857142858</v>
      </c>
    </row>
    <row r="14" spans="2:20" x14ac:dyDescent="0.25">
      <c r="B14" s="8">
        <f t="shared" si="1"/>
        <v>6</v>
      </c>
      <c r="C14" s="10" t="s">
        <v>125</v>
      </c>
      <c r="D14" s="35" t="s">
        <v>144</v>
      </c>
      <c r="E14" s="36"/>
      <c r="F14" s="36"/>
      <c r="G14" s="36"/>
      <c r="H14" s="36"/>
      <c r="I14" s="37"/>
      <c r="J14" s="27">
        <v>99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14.142857142857142</v>
      </c>
    </row>
    <row r="15" spans="2:20" x14ac:dyDescent="0.25">
      <c r="B15" s="8">
        <f t="shared" si="1"/>
        <v>7</v>
      </c>
      <c r="C15" s="10" t="s">
        <v>126</v>
      </c>
      <c r="D15" s="35" t="s">
        <v>145</v>
      </c>
      <c r="E15" s="36"/>
      <c r="F15" s="36"/>
      <c r="G15" s="36"/>
      <c r="H15" s="36"/>
      <c r="I15" s="37"/>
      <c r="J15" s="27">
        <v>96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13.714285714285714</v>
      </c>
    </row>
    <row r="16" spans="2:20" x14ac:dyDescent="0.25">
      <c r="B16" s="8">
        <f t="shared" si="1"/>
        <v>8</v>
      </c>
      <c r="C16" s="10" t="s">
        <v>127</v>
      </c>
      <c r="D16" s="35" t="s">
        <v>146</v>
      </c>
      <c r="E16" s="36"/>
      <c r="F16" s="36"/>
      <c r="G16" s="36"/>
      <c r="H16" s="36"/>
      <c r="I16" s="37"/>
      <c r="J16" s="27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0</v>
      </c>
    </row>
    <row r="17" spans="2:17" x14ac:dyDescent="0.25">
      <c r="B17" s="8">
        <f t="shared" si="1"/>
        <v>9</v>
      </c>
      <c r="C17" s="10" t="s">
        <v>128</v>
      </c>
      <c r="D17" s="46" t="s">
        <v>147</v>
      </c>
      <c r="E17" s="47"/>
      <c r="F17" s="47"/>
      <c r="G17" s="47"/>
      <c r="H17" s="47"/>
      <c r="I17" s="48"/>
      <c r="J17" s="6">
        <v>97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13.857142857142858</v>
      </c>
    </row>
    <row r="18" spans="2:17" x14ac:dyDescent="0.25">
      <c r="B18" s="8">
        <f t="shared" si="1"/>
        <v>10</v>
      </c>
      <c r="C18" s="10" t="s">
        <v>129</v>
      </c>
      <c r="D18" s="46" t="s">
        <v>148</v>
      </c>
      <c r="E18" s="47"/>
      <c r="F18" s="47"/>
      <c r="G18" s="47"/>
      <c r="H18" s="47"/>
      <c r="I18" s="48"/>
      <c r="J18" s="6">
        <v>95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13.571428571428571</v>
      </c>
    </row>
    <row r="19" spans="2:17" x14ac:dyDescent="0.25">
      <c r="B19" s="8">
        <f t="shared" si="1"/>
        <v>11</v>
      </c>
      <c r="C19" s="10" t="s">
        <v>130</v>
      </c>
      <c r="D19" s="46" t="s">
        <v>149</v>
      </c>
      <c r="E19" s="47"/>
      <c r="F19" s="47"/>
      <c r="G19" s="47"/>
      <c r="H19" s="47"/>
      <c r="I19" s="48"/>
      <c r="J19" s="6">
        <v>95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13.571428571428571</v>
      </c>
    </row>
    <row r="20" spans="2:17" x14ac:dyDescent="0.25">
      <c r="B20" s="8">
        <f t="shared" si="1"/>
        <v>12</v>
      </c>
      <c r="C20" s="10" t="s">
        <v>131</v>
      </c>
      <c r="D20" s="46" t="s">
        <v>150</v>
      </c>
      <c r="E20" s="47"/>
      <c r="F20" s="47"/>
      <c r="G20" s="47"/>
      <c r="H20" s="47"/>
      <c r="I20" s="48"/>
      <c r="J20" s="6">
        <v>97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13.857142857142858</v>
      </c>
    </row>
    <row r="21" spans="2:17" x14ac:dyDescent="0.25">
      <c r="B21" s="8">
        <f t="shared" si="1"/>
        <v>13</v>
      </c>
      <c r="C21" s="10" t="s">
        <v>132</v>
      </c>
      <c r="D21" s="46" t="s">
        <v>151</v>
      </c>
      <c r="E21" s="47"/>
      <c r="F21" s="47"/>
      <c r="G21" s="47"/>
      <c r="H21" s="47"/>
      <c r="I21" s="48"/>
      <c r="J21" s="6">
        <v>97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13.857142857142858</v>
      </c>
    </row>
    <row r="22" spans="2:17" x14ac:dyDescent="0.25">
      <c r="B22" s="8">
        <f t="shared" si="1"/>
        <v>14</v>
      </c>
      <c r="C22" s="10" t="s">
        <v>133</v>
      </c>
      <c r="D22" s="46" t="s">
        <v>152</v>
      </c>
      <c r="E22" s="47"/>
      <c r="F22" s="47"/>
      <c r="G22" s="47"/>
      <c r="H22" s="47"/>
      <c r="I22" s="48"/>
      <c r="J22" s="6">
        <v>85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12.142857142857142</v>
      </c>
    </row>
    <row r="23" spans="2:17" x14ac:dyDescent="0.25">
      <c r="B23" s="8">
        <f t="shared" si="1"/>
        <v>15</v>
      </c>
      <c r="C23" s="10" t="s">
        <v>134</v>
      </c>
      <c r="D23" s="46" t="s">
        <v>153</v>
      </c>
      <c r="E23" s="47"/>
      <c r="F23" s="47"/>
      <c r="G23" s="47"/>
      <c r="H23" s="47"/>
      <c r="I23" s="48"/>
      <c r="J23" s="6">
        <v>95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13.571428571428571</v>
      </c>
    </row>
    <row r="24" spans="2:17" x14ac:dyDescent="0.25">
      <c r="B24" s="8">
        <f t="shared" si="1"/>
        <v>16</v>
      </c>
      <c r="C24" s="10" t="s">
        <v>135</v>
      </c>
      <c r="D24" s="46" t="s">
        <v>154</v>
      </c>
      <c r="E24" s="47"/>
      <c r="F24" s="47"/>
      <c r="G24" s="47"/>
      <c r="H24" s="47"/>
      <c r="I24" s="48"/>
      <c r="J24" s="6">
        <v>97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13.857142857142858</v>
      </c>
    </row>
    <row r="25" spans="2:17" x14ac:dyDescent="0.25">
      <c r="B25" s="8">
        <f t="shared" si="1"/>
        <v>17</v>
      </c>
      <c r="C25" s="10" t="s">
        <v>136</v>
      </c>
      <c r="D25" s="46" t="s">
        <v>155</v>
      </c>
      <c r="E25" s="47"/>
      <c r="F25" s="47"/>
      <c r="G25" s="47"/>
      <c r="H25" s="47"/>
      <c r="I25" s="48"/>
      <c r="J25" s="6">
        <v>100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14.285714285714286</v>
      </c>
    </row>
    <row r="26" spans="2:17" x14ac:dyDescent="0.25">
      <c r="B26" s="8">
        <f t="shared" si="1"/>
        <v>18</v>
      </c>
      <c r="C26" s="10" t="s">
        <v>137</v>
      </c>
      <c r="D26" s="46" t="s">
        <v>156</v>
      </c>
      <c r="E26" s="47"/>
      <c r="F26" s="47"/>
      <c r="G26" s="47"/>
      <c r="H26" s="47"/>
      <c r="I26" s="48"/>
      <c r="J26" s="6">
        <v>100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14.285714285714286</v>
      </c>
    </row>
    <row r="27" spans="2:17" x14ac:dyDescent="0.25">
      <c r="B27" s="8">
        <f t="shared" si="1"/>
        <v>19</v>
      </c>
      <c r="C27" s="10" t="s">
        <v>138</v>
      </c>
      <c r="D27" s="46" t="s">
        <v>157</v>
      </c>
      <c r="E27" s="47"/>
      <c r="F27" s="47"/>
      <c r="G27" s="47"/>
      <c r="H27" s="47"/>
      <c r="I27" s="48"/>
      <c r="J27" s="6">
        <v>92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13.142857142857142</v>
      </c>
    </row>
    <row r="28" spans="2:17" x14ac:dyDescent="0.25">
      <c r="B28" s="8">
        <f t="shared" si="1"/>
        <v>20</v>
      </c>
      <c r="C28" s="10" t="s">
        <v>139</v>
      </c>
      <c r="D28" s="46" t="s">
        <v>158</v>
      </c>
      <c r="E28" s="47"/>
      <c r="F28" s="47"/>
      <c r="G28" s="47"/>
      <c r="H28" s="47"/>
      <c r="I28" s="48"/>
      <c r="J28" s="6">
        <v>97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13.857142857142858</v>
      </c>
    </row>
    <row r="29" spans="2:17" x14ac:dyDescent="0.25">
      <c r="C29" s="49"/>
      <c r="D29" s="49"/>
      <c r="E29" s="11"/>
      <c r="H29" s="54" t="s">
        <v>19</v>
      </c>
      <c r="I29" s="54"/>
      <c r="J29" s="12">
        <f t="shared" ref="J29:Q29" si="2">COUNTIF(J9:J28,"&gt;=70")</f>
        <v>18</v>
      </c>
      <c r="K29" s="12">
        <f t="shared" si="2"/>
        <v>0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  <c r="Q29" s="13">
        <f t="shared" si="2"/>
        <v>0</v>
      </c>
    </row>
    <row r="30" spans="2:17" x14ac:dyDescent="0.25">
      <c r="C30" s="49"/>
      <c r="D30" s="49"/>
      <c r="E30" s="14"/>
      <c r="H30" s="52" t="s">
        <v>20</v>
      </c>
      <c r="I30" s="52"/>
      <c r="J30" s="15">
        <f t="shared" ref="J30:Q30" si="3">COUNTIF(J9:J28,"&lt;70")</f>
        <v>2</v>
      </c>
      <c r="K30" s="15">
        <f t="shared" si="3"/>
        <v>20</v>
      </c>
      <c r="L30" s="15">
        <f t="shared" si="3"/>
        <v>20</v>
      </c>
      <c r="M30" s="15">
        <f t="shared" si="3"/>
        <v>20</v>
      </c>
      <c r="N30" s="15">
        <f t="shared" si="3"/>
        <v>20</v>
      </c>
      <c r="O30" s="15">
        <f t="shared" si="3"/>
        <v>20</v>
      </c>
      <c r="P30" s="15">
        <f t="shared" si="3"/>
        <v>20</v>
      </c>
      <c r="Q30" s="15">
        <f t="shared" si="3"/>
        <v>20</v>
      </c>
    </row>
    <row r="31" spans="2:17" x14ac:dyDescent="0.25">
      <c r="C31" s="49"/>
      <c r="D31" s="49"/>
      <c r="E31" s="49"/>
      <c r="H31" s="52" t="s">
        <v>21</v>
      </c>
      <c r="I31" s="52"/>
      <c r="J31" s="15">
        <f t="shared" ref="J31:Q31" si="4">COUNT(J9:J28)</f>
        <v>20</v>
      </c>
      <c r="K31" s="15">
        <f t="shared" si="4"/>
        <v>20</v>
      </c>
      <c r="L31" s="15">
        <f t="shared" si="4"/>
        <v>20</v>
      </c>
      <c r="M31" s="15">
        <f t="shared" si="4"/>
        <v>20</v>
      </c>
      <c r="N31" s="15">
        <f t="shared" si="4"/>
        <v>20</v>
      </c>
      <c r="O31" s="15">
        <f t="shared" si="4"/>
        <v>20</v>
      </c>
      <c r="P31" s="15">
        <f t="shared" si="4"/>
        <v>20</v>
      </c>
      <c r="Q31" s="15">
        <f t="shared" si="4"/>
        <v>20</v>
      </c>
    </row>
    <row r="32" spans="2:17" x14ac:dyDescent="0.25">
      <c r="C32" s="49"/>
      <c r="D32" s="49"/>
      <c r="E32" s="11"/>
      <c r="F32" s="16"/>
      <c r="H32" s="53" t="s">
        <v>16</v>
      </c>
      <c r="I32" s="53"/>
      <c r="J32" s="17">
        <f>J29/J31</f>
        <v>0.9</v>
      </c>
      <c r="K32" s="18">
        <f t="shared" ref="K32:Q32" si="5">K29/K31</f>
        <v>0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 t="shared" si="5"/>
        <v>0</v>
      </c>
      <c r="P32" s="18">
        <f t="shared" si="5"/>
        <v>0</v>
      </c>
      <c r="Q32" s="18">
        <f t="shared" si="5"/>
        <v>0</v>
      </c>
    </row>
    <row r="33" spans="3:17" x14ac:dyDescent="0.25">
      <c r="C33" s="49"/>
      <c r="D33" s="49"/>
      <c r="E33" s="11"/>
      <c r="F33" s="16"/>
      <c r="H33" s="53" t="s">
        <v>17</v>
      </c>
      <c r="I33" s="53"/>
      <c r="J33" s="17">
        <f>J30/J31</f>
        <v>0.1</v>
      </c>
      <c r="K33" s="17">
        <f t="shared" ref="K33:Q33" si="6">K30/K31</f>
        <v>1</v>
      </c>
      <c r="L33" s="18">
        <f t="shared" si="6"/>
        <v>1</v>
      </c>
      <c r="M33" s="18">
        <f t="shared" si="6"/>
        <v>1</v>
      </c>
      <c r="N33" s="18">
        <f t="shared" si="6"/>
        <v>1</v>
      </c>
      <c r="O33" s="18">
        <f t="shared" si="6"/>
        <v>1</v>
      </c>
      <c r="P33" s="18">
        <f t="shared" si="6"/>
        <v>1</v>
      </c>
      <c r="Q33" s="18">
        <f t="shared" si="6"/>
        <v>1</v>
      </c>
    </row>
    <row r="34" spans="3:17" x14ac:dyDescent="0.25">
      <c r="C34" s="49"/>
      <c r="D34" s="49"/>
      <c r="E34" s="14"/>
      <c r="F34" s="16"/>
    </row>
    <row r="35" spans="3:17" x14ac:dyDescent="0.25">
      <c r="C35" s="11"/>
      <c r="D35" s="11"/>
      <c r="E35" s="14"/>
      <c r="F35" s="16"/>
    </row>
    <row r="36" spans="3:17" x14ac:dyDescent="0.25">
      <c r="J36" s="50"/>
      <c r="K36" s="50"/>
      <c r="L36" s="50"/>
      <c r="M36" s="50"/>
      <c r="N36" s="50"/>
      <c r="O36" s="50"/>
      <c r="P36" s="50"/>
    </row>
    <row r="37" spans="3:17" x14ac:dyDescent="0.25">
      <c r="J37" s="51" t="s">
        <v>18</v>
      </c>
      <c r="K37" s="51"/>
      <c r="L37" s="51"/>
      <c r="M37" s="51"/>
      <c r="N37" s="51"/>
      <c r="O37" s="51"/>
      <c r="P37" s="51"/>
    </row>
  </sheetData>
  <mergeCells count="42">
    <mergeCell ref="D26:I26"/>
    <mergeCell ref="D27:I27"/>
    <mergeCell ref="D28:I28"/>
    <mergeCell ref="C33:D33"/>
    <mergeCell ref="H33:I33"/>
    <mergeCell ref="C29:D29"/>
    <mergeCell ref="H29:I29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9"/>
  <sheetViews>
    <sheetView zoomScale="70" zoomScaleNormal="70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8" width="5.7109375" style="2" customWidth="1"/>
    <col min="19" max="19" width="11.42578125" style="23"/>
    <col min="20" max="16384" width="11.42578125" style="2"/>
  </cols>
  <sheetData>
    <row r="2" spans="2:19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19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19" x14ac:dyDescent="0.25">
      <c r="C4" s="2" t="s">
        <v>0</v>
      </c>
      <c r="D4" s="40" t="s">
        <v>118</v>
      </c>
      <c r="E4" s="40"/>
      <c r="F4" s="40"/>
      <c r="G4" s="40"/>
      <c r="I4" s="2" t="s">
        <v>1</v>
      </c>
      <c r="J4" s="41" t="s">
        <v>206</v>
      </c>
      <c r="K4" s="41"/>
      <c r="M4" s="2" t="s">
        <v>2</v>
      </c>
      <c r="N4" s="42">
        <v>45009</v>
      </c>
      <c r="O4" s="42"/>
    </row>
    <row r="5" spans="2:19" ht="6.75" customHeight="1" x14ac:dyDescent="0.25">
      <c r="D5" s="4"/>
      <c r="E5" s="4"/>
      <c r="F5" s="4"/>
      <c r="G5" s="4"/>
    </row>
    <row r="6" spans="2:19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19" ht="11.25" customHeight="1" x14ac:dyDescent="0.25"/>
    <row r="8" spans="2:19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19" x14ac:dyDescent="0.25">
      <c r="B9" s="8">
        <v>1</v>
      </c>
      <c r="C9" s="10" t="s">
        <v>202</v>
      </c>
      <c r="D9" s="19" t="s">
        <v>178</v>
      </c>
      <c r="E9" s="20"/>
      <c r="F9" s="20"/>
      <c r="G9" s="20"/>
      <c r="H9" s="20"/>
      <c r="I9" s="21"/>
      <c r="J9" s="6">
        <v>94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13.428571428571429</v>
      </c>
      <c r="S9" s="28">
        <f>SUM(J9:J30)/B30</f>
        <v>85.545454545454547</v>
      </c>
    </row>
    <row r="10" spans="2:19" x14ac:dyDescent="0.25">
      <c r="B10" s="8">
        <f>B9+1</f>
        <v>2</v>
      </c>
      <c r="C10" s="10" t="s">
        <v>159</v>
      </c>
      <c r="D10" s="24" t="s">
        <v>179</v>
      </c>
      <c r="E10" s="25"/>
      <c r="F10" s="25"/>
      <c r="G10" s="25"/>
      <c r="H10" s="25"/>
      <c r="I10" s="26"/>
      <c r="J10" s="27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30" si="0">SUM(J10:P10)/7</f>
        <v>0</v>
      </c>
      <c r="S10" s="28"/>
    </row>
    <row r="11" spans="2:19" x14ac:dyDescent="0.25">
      <c r="B11" s="8">
        <f t="shared" ref="B11:B30" si="1">B10+1</f>
        <v>3</v>
      </c>
      <c r="C11" s="10" t="s">
        <v>160</v>
      </c>
      <c r="D11" s="24" t="s">
        <v>180</v>
      </c>
      <c r="E11" s="25"/>
      <c r="F11" s="25"/>
      <c r="G11" s="25"/>
      <c r="H11" s="25"/>
      <c r="I11" s="26"/>
      <c r="J11" s="27">
        <v>89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12.714285714285714</v>
      </c>
      <c r="S11" s="28">
        <f>(20/22)*100</f>
        <v>90.909090909090907</v>
      </c>
    </row>
    <row r="12" spans="2:19" x14ac:dyDescent="0.25">
      <c r="B12" s="8">
        <f t="shared" si="1"/>
        <v>4</v>
      </c>
      <c r="C12" s="10" t="s">
        <v>161</v>
      </c>
      <c r="D12" s="24" t="s">
        <v>181</v>
      </c>
      <c r="E12" s="25"/>
      <c r="F12" s="25"/>
      <c r="G12" s="25"/>
      <c r="H12" s="25"/>
      <c r="I12" s="26"/>
      <c r="J12" s="27">
        <v>94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13.428571428571429</v>
      </c>
    </row>
    <row r="13" spans="2:19" x14ac:dyDescent="0.25">
      <c r="B13" s="8">
        <f t="shared" si="1"/>
        <v>5</v>
      </c>
      <c r="C13" s="10" t="s">
        <v>162</v>
      </c>
      <c r="D13" s="24" t="s">
        <v>182</v>
      </c>
      <c r="E13" s="25"/>
      <c r="F13" s="25"/>
      <c r="G13" s="25"/>
      <c r="H13" s="25"/>
      <c r="I13" s="26"/>
      <c r="J13" s="27">
        <v>97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13.857142857142858</v>
      </c>
    </row>
    <row r="14" spans="2:19" x14ac:dyDescent="0.25">
      <c r="B14" s="8">
        <f t="shared" si="1"/>
        <v>6</v>
      </c>
      <c r="C14" s="10" t="s">
        <v>163</v>
      </c>
      <c r="D14" s="24" t="s">
        <v>183</v>
      </c>
      <c r="E14" s="25"/>
      <c r="F14" s="25"/>
      <c r="G14" s="25"/>
      <c r="H14" s="25"/>
      <c r="I14" s="26"/>
      <c r="J14" s="27">
        <v>100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14.285714285714286</v>
      </c>
    </row>
    <row r="15" spans="2:19" x14ac:dyDescent="0.25">
      <c r="B15" s="8">
        <f t="shared" si="1"/>
        <v>7</v>
      </c>
      <c r="C15" s="10" t="s">
        <v>164</v>
      </c>
      <c r="D15" s="24" t="s">
        <v>184</v>
      </c>
      <c r="E15" s="25"/>
      <c r="F15" s="25"/>
      <c r="G15" s="25"/>
      <c r="H15" s="25"/>
      <c r="I15" s="26"/>
      <c r="J15" s="27">
        <v>92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13.142857142857142</v>
      </c>
    </row>
    <row r="16" spans="2:19" x14ac:dyDescent="0.25">
      <c r="B16" s="8">
        <f t="shared" si="1"/>
        <v>8</v>
      </c>
      <c r="C16" s="10" t="s">
        <v>165</v>
      </c>
      <c r="D16" s="24" t="s">
        <v>185</v>
      </c>
      <c r="E16" s="25"/>
      <c r="F16" s="25"/>
      <c r="G16" s="25"/>
      <c r="H16" s="25"/>
      <c r="I16" s="26"/>
      <c r="J16" s="27">
        <v>97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13.857142857142858</v>
      </c>
    </row>
    <row r="17" spans="2:17" x14ac:dyDescent="0.25">
      <c r="B17" s="8">
        <f t="shared" si="1"/>
        <v>9</v>
      </c>
      <c r="C17" s="10" t="s">
        <v>166</v>
      </c>
      <c r="D17" s="24" t="s">
        <v>186</v>
      </c>
      <c r="E17" s="25"/>
      <c r="F17" s="25"/>
      <c r="G17" s="25"/>
      <c r="H17" s="25"/>
      <c r="I17" s="26"/>
      <c r="J17" s="27">
        <v>84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12</v>
      </c>
    </row>
    <row r="18" spans="2:17" x14ac:dyDescent="0.25">
      <c r="B18" s="8">
        <f t="shared" si="1"/>
        <v>10</v>
      </c>
      <c r="C18" s="10" t="s">
        <v>169</v>
      </c>
      <c r="D18" s="24" t="s">
        <v>189</v>
      </c>
      <c r="E18" s="25"/>
      <c r="F18" s="25"/>
      <c r="G18" s="25"/>
      <c r="H18" s="25"/>
      <c r="I18" s="26"/>
      <c r="J18" s="27">
        <v>98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14</v>
      </c>
    </row>
    <row r="19" spans="2:17" x14ac:dyDescent="0.25">
      <c r="B19" s="8">
        <f t="shared" si="1"/>
        <v>11</v>
      </c>
      <c r="C19" s="10" t="s">
        <v>167</v>
      </c>
      <c r="D19" s="24" t="s">
        <v>187</v>
      </c>
      <c r="E19" s="25"/>
      <c r="F19" s="25"/>
      <c r="G19" s="25"/>
      <c r="H19" s="25"/>
      <c r="I19" s="26"/>
      <c r="J19" s="27">
        <v>95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13.571428571428571</v>
      </c>
    </row>
    <row r="20" spans="2:17" x14ac:dyDescent="0.25">
      <c r="B20" s="8">
        <f t="shared" si="1"/>
        <v>12</v>
      </c>
      <c r="C20" s="10" t="s">
        <v>168</v>
      </c>
      <c r="D20" s="24" t="s">
        <v>188</v>
      </c>
      <c r="E20" s="25"/>
      <c r="F20" s="25"/>
      <c r="G20" s="25"/>
      <c r="H20" s="25"/>
      <c r="I20" s="26"/>
      <c r="J20" s="27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0</v>
      </c>
    </row>
    <row r="21" spans="2:17" x14ac:dyDescent="0.25">
      <c r="B21" s="8">
        <f t="shared" si="1"/>
        <v>13</v>
      </c>
      <c r="C21" s="10" t="s">
        <v>170</v>
      </c>
      <c r="D21" s="19" t="s">
        <v>190</v>
      </c>
      <c r="E21" s="20"/>
      <c r="F21" s="20"/>
      <c r="G21" s="20"/>
      <c r="H21" s="20"/>
      <c r="I21" s="21"/>
      <c r="J21" s="6">
        <v>77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11</v>
      </c>
    </row>
    <row r="22" spans="2:17" x14ac:dyDescent="0.25">
      <c r="B22" s="8">
        <f t="shared" si="1"/>
        <v>14</v>
      </c>
      <c r="C22" s="10" t="s">
        <v>171</v>
      </c>
      <c r="D22" s="19" t="s">
        <v>191</v>
      </c>
      <c r="E22" s="20"/>
      <c r="F22" s="20"/>
      <c r="G22" s="20"/>
      <c r="H22" s="20"/>
      <c r="I22" s="21"/>
      <c r="J22" s="6">
        <v>100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14.285714285714286</v>
      </c>
    </row>
    <row r="23" spans="2:17" x14ac:dyDescent="0.25">
      <c r="B23" s="8">
        <f t="shared" si="1"/>
        <v>15</v>
      </c>
      <c r="C23" s="10" t="s">
        <v>172</v>
      </c>
      <c r="D23" s="19" t="s">
        <v>192</v>
      </c>
      <c r="E23" s="20"/>
      <c r="F23" s="20"/>
      <c r="G23" s="20"/>
      <c r="H23" s="20"/>
      <c r="I23" s="21"/>
      <c r="J23" s="6">
        <v>86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12.285714285714286</v>
      </c>
    </row>
    <row r="24" spans="2:17" x14ac:dyDescent="0.25">
      <c r="B24" s="8">
        <f t="shared" si="1"/>
        <v>16</v>
      </c>
      <c r="C24" s="10" t="s">
        <v>173</v>
      </c>
      <c r="D24" s="19" t="s">
        <v>193</v>
      </c>
      <c r="E24" s="20"/>
      <c r="F24" s="20"/>
      <c r="G24" s="20"/>
      <c r="H24" s="20"/>
      <c r="I24" s="21"/>
      <c r="J24" s="6">
        <v>92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13.142857142857142</v>
      </c>
    </row>
    <row r="25" spans="2:17" x14ac:dyDescent="0.25">
      <c r="B25" s="8">
        <f t="shared" si="1"/>
        <v>17</v>
      </c>
      <c r="C25" s="10" t="s">
        <v>174</v>
      </c>
      <c r="D25" s="19" t="s">
        <v>194</v>
      </c>
      <c r="E25" s="20"/>
      <c r="F25" s="20"/>
      <c r="G25" s="20"/>
      <c r="H25" s="20"/>
      <c r="I25" s="21"/>
      <c r="J25" s="6">
        <v>98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14</v>
      </c>
    </row>
    <row r="26" spans="2:17" x14ac:dyDescent="0.25">
      <c r="B26" s="8">
        <f t="shared" si="1"/>
        <v>18</v>
      </c>
      <c r="C26" s="10" t="s">
        <v>175</v>
      </c>
      <c r="D26" s="19" t="s">
        <v>195</v>
      </c>
      <c r="E26" s="20"/>
      <c r="F26" s="20"/>
      <c r="G26" s="20"/>
      <c r="H26" s="20"/>
      <c r="I26" s="21"/>
      <c r="J26" s="6">
        <v>98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14</v>
      </c>
    </row>
    <row r="27" spans="2:17" x14ac:dyDescent="0.25">
      <c r="B27" s="8">
        <f t="shared" si="1"/>
        <v>19</v>
      </c>
      <c r="C27" s="10" t="s">
        <v>176</v>
      </c>
      <c r="D27" s="19" t="s">
        <v>196</v>
      </c>
      <c r="E27" s="20"/>
      <c r="F27" s="20"/>
      <c r="G27" s="20"/>
      <c r="H27" s="20"/>
      <c r="I27" s="21"/>
      <c r="J27" s="6">
        <v>100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14.285714285714286</v>
      </c>
    </row>
    <row r="28" spans="2:17" x14ac:dyDescent="0.25">
      <c r="B28" s="8">
        <f t="shared" si="1"/>
        <v>20</v>
      </c>
      <c r="C28" s="10" t="s">
        <v>177</v>
      </c>
      <c r="D28" s="19" t="s">
        <v>197</v>
      </c>
      <c r="E28" s="20"/>
      <c r="F28" s="20"/>
      <c r="G28" s="20"/>
      <c r="H28" s="20"/>
      <c r="I28" s="21"/>
      <c r="J28" s="6">
        <v>97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13.857142857142858</v>
      </c>
    </row>
    <row r="29" spans="2:17" x14ac:dyDescent="0.25">
      <c r="B29" s="8">
        <f t="shared" si="1"/>
        <v>21</v>
      </c>
      <c r="C29" s="10" t="s">
        <v>198</v>
      </c>
      <c r="D29" s="19" t="s">
        <v>200</v>
      </c>
      <c r="E29" s="20"/>
      <c r="F29" s="20"/>
      <c r="G29" s="20"/>
      <c r="H29" s="20"/>
      <c r="I29" s="21"/>
      <c r="J29" s="6">
        <v>97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f t="shared" si="0"/>
        <v>13.857142857142858</v>
      </c>
    </row>
    <row r="30" spans="2:17" x14ac:dyDescent="0.25">
      <c r="B30" s="8">
        <f t="shared" si="1"/>
        <v>22</v>
      </c>
      <c r="C30" s="10" t="s">
        <v>199</v>
      </c>
      <c r="D30" s="19" t="s">
        <v>201</v>
      </c>
      <c r="E30" s="20"/>
      <c r="F30" s="20"/>
      <c r="G30" s="20"/>
      <c r="H30" s="20"/>
      <c r="I30" s="21"/>
      <c r="J30" s="6">
        <v>97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f t="shared" si="0"/>
        <v>13.857142857142858</v>
      </c>
    </row>
    <row r="31" spans="2:17" x14ac:dyDescent="0.25">
      <c r="C31" s="49"/>
      <c r="D31" s="49"/>
      <c r="E31" s="11"/>
      <c r="H31" s="54" t="s">
        <v>19</v>
      </c>
      <c r="I31" s="54"/>
      <c r="J31" s="12">
        <f t="shared" ref="J31:Q31" si="2">COUNTIF(J9:J30,"&gt;=70")</f>
        <v>20</v>
      </c>
      <c r="K31" s="12">
        <f t="shared" si="2"/>
        <v>0</v>
      </c>
      <c r="L31" s="12">
        <f t="shared" si="2"/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3">
        <f t="shared" si="2"/>
        <v>0</v>
      </c>
    </row>
    <row r="32" spans="2:17" x14ac:dyDescent="0.25">
      <c r="C32" s="49"/>
      <c r="D32" s="49"/>
      <c r="E32" s="14"/>
      <c r="H32" s="52" t="s">
        <v>20</v>
      </c>
      <c r="I32" s="52"/>
      <c r="J32" s="15">
        <f t="shared" ref="J32:Q32" si="3">COUNTIF(J9:J30,"&lt;70")</f>
        <v>2</v>
      </c>
      <c r="K32" s="15">
        <f t="shared" si="3"/>
        <v>22</v>
      </c>
      <c r="L32" s="15">
        <f t="shared" si="3"/>
        <v>22</v>
      </c>
      <c r="M32" s="15">
        <f t="shared" si="3"/>
        <v>22</v>
      </c>
      <c r="N32" s="15">
        <f t="shared" si="3"/>
        <v>22</v>
      </c>
      <c r="O32" s="15">
        <f t="shared" si="3"/>
        <v>22</v>
      </c>
      <c r="P32" s="15">
        <f t="shared" si="3"/>
        <v>22</v>
      </c>
      <c r="Q32" s="15">
        <f t="shared" si="3"/>
        <v>22</v>
      </c>
    </row>
    <row r="33" spans="3:17" x14ac:dyDescent="0.25">
      <c r="C33" s="49"/>
      <c r="D33" s="49"/>
      <c r="E33" s="49"/>
      <c r="H33" s="52" t="s">
        <v>21</v>
      </c>
      <c r="I33" s="52"/>
      <c r="J33" s="15">
        <f t="shared" ref="J33:Q33" si="4">COUNT(J9:J30)</f>
        <v>22</v>
      </c>
      <c r="K33" s="15">
        <f t="shared" si="4"/>
        <v>22</v>
      </c>
      <c r="L33" s="15">
        <f t="shared" si="4"/>
        <v>22</v>
      </c>
      <c r="M33" s="15">
        <f t="shared" si="4"/>
        <v>22</v>
      </c>
      <c r="N33" s="15">
        <f t="shared" si="4"/>
        <v>22</v>
      </c>
      <c r="O33" s="15">
        <f t="shared" si="4"/>
        <v>22</v>
      </c>
      <c r="P33" s="15">
        <f t="shared" si="4"/>
        <v>22</v>
      </c>
      <c r="Q33" s="15">
        <f t="shared" si="4"/>
        <v>22</v>
      </c>
    </row>
    <row r="34" spans="3:17" x14ac:dyDescent="0.25">
      <c r="C34" s="49"/>
      <c r="D34" s="49"/>
      <c r="E34" s="11"/>
      <c r="F34" s="16"/>
      <c r="H34" s="53" t="s">
        <v>16</v>
      </c>
      <c r="I34" s="53"/>
      <c r="J34" s="17">
        <f>J31/J33</f>
        <v>0.90909090909090906</v>
      </c>
      <c r="K34" s="18">
        <f t="shared" ref="K34:Q34" si="5">K31/K33</f>
        <v>0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18">
        <f t="shared" si="5"/>
        <v>0</v>
      </c>
      <c r="P34" s="18">
        <f t="shared" si="5"/>
        <v>0</v>
      </c>
      <c r="Q34" s="18">
        <f t="shared" si="5"/>
        <v>0</v>
      </c>
    </row>
    <row r="35" spans="3:17" x14ac:dyDescent="0.25">
      <c r="C35" s="49"/>
      <c r="D35" s="49"/>
      <c r="E35" s="11"/>
      <c r="F35" s="16"/>
      <c r="H35" s="53" t="s">
        <v>17</v>
      </c>
      <c r="I35" s="53"/>
      <c r="J35" s="17">
        <f>J32/J33</f>
        <v>9.0909090909090912E-2</v>
      </c>
      <c r="K35" s="17">
        <f t="shared" ref="K35:Q35" si="6">K32/K33</f>
        <v>1</v>
      </c>
      <c r="L35" s="18">
        <f t="shared" si="6"/>
        <v>1</v>
      </c>
      <c r="M35" s="18">
        <f t="shared" si="6"/>
        <v>1</v>
      </c>
      <c r="N35" s="18">
        <f t="shared" si="6"/>
        <v>1</v>
      </c>
      <c r="O35" s="18">
        <f t="shared" si="6"/>
        <v>1</v>
      </c>
      <c r="P35" s="18">
        <f t="shared" si="6"/>
        <v>1</v>
      </c>
      <c r="Q35" s="18">
        <f t="shared" si="6"/>
        <v>1</v>
      </c>
    </row>
    <row r="36" spans="3:17" x14ac:dyDescent="0.25">
      <c r="C36" s="49"/>
      <c r="D36" s="49"/>
      <c r="E36" s="14"/>
      <c r="F36" s="16"/>
    </row>
    <row r="37" spans="3:17" x14ac:dyDescent="0.25">
      <c r="C37" s="11"/>
      <c r="D37" s="11"/>
      <c r="E37" s="14"/>
      <c r="F37" s="16"/>
    </row>
    <row r="38" spans="3:17" x14ac:dyDescent="0.25">
      <c r="J38" s="50"/>
      <c r="K38" s="50"/>
      <c r="L38" s="50"/>
      <c r="M38" s="50"/>
      <c r="N38" s="50"/>
      <c r="O38" s="50"/>
      <c r="P38" s="50"/>
    </row>
    <row r="39" spans="3:17" x14ac:dyDescent="0.25">
      <c r="J39" s="51" t="s">
        <v>18</v>
      </c>
      <c r="K39" s="51"/>
      <c r="L39" s="51"/>
      <c r="M39" s="51"/>
      <c r="N39" s="51"/>
      <c r="O39" s="51"/>
      <c r="P39" s="51"/>
    </row>
  </sheetData>
  <sortState xmlns:xlrd2="http://schemas.microsoft.com/office/spreadsheetml/2017/richdata2" ref="C9:J30">
    <sortCondition ref="D9:D30"/>
  </sortState>
  <mergeCells count="22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D6:G6"/>
    <mergeCell ref="I6:J6"/>
    <mergeCell ref="K6:P6"/>
    <mergeCell ref="D8:I8"/>
    <mergeCell ref="C31:D31"/>
    <mergeCell ref="H31:I31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4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205</v>
      </c>
      <c r="E4" s="40"/>
      <c r="F4" s="40"/>
      <c r="G4" s="40"/>
      <c r="I4" s="2" t="s">
        <v>1</v>
      </c>
      <c r="J4" s="41" t="s">
        <v>76</v>
      </c>
      <c r="K4" s="41"/>
      <c r="M4" s="2" t="s">
        <v>2</v>
      </c>
      <c r="N4" s="42">
        <v>45009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8" t="s">
        <v>64</v>
      </c>
      <c r="D9" s="46" t="s">
        <v>40</v>
      </c>
      <c r="E9" s="47"/>
      <c r="F9" s="47"/>
      <c r="G9" s="47"/>
      <c r="H9" s="47"/>
      <c r="I9" s="48"/>
      <c r="J9" s="6">
        <v>100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14.285714285714286</v>
      </c>
      <c r="T9" s="28">
        <f>SUM(J9:J35)/B35</f>
        <v>99.555555555555557</v>
      </c>
    </row>
    <row r="10" spans="2:20" x14ac:dyDescent="0.25">
      <c r="B10" s="8">
        <f>B9+1</f>
        <v>2</v>
      </c>
      <c r="C10" s="8" t="s">
        <v>63</v>
      </c>
      <c r="D10" s="46" t="s">
        <v>39</v>
      </c>
      <c r="E10" s="47"/>
      <c r="F10" s="47"/>
      <c r="G10" s="47"/>
      <c r="H10" s="47"/>
      <c r="I10" s="48"/>
      <c r="J10" s="6">
        <v>100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35" si="0">SUM(J10:P10)/7</f>
        <v>14.285714285714286</v>
      </c>
      <c r="T10" s="22"/>
    </row>
    <row r="11" spans="2:20" x14ac:dyDescent="0.25">
      <c r="B11" s="8">
        <f t="shared" ref="B11:B35" si="1">B10+1</f>
        <v>3</v>
      </c>
      <c r="C11" s="8" t="s">
        <v>27</v>
      </c>
      <c r="D11" s="46" t="s">
        <v>46</v>
      </c>
      <c r="E11" s="47"/>
      <c r="F11" s="47"/>
      <c r="G11" s="47"/>
      <c r="H11" s="47"/>
      <c r="I11" s="48"/>
      <c r="J11" s="6">
        <v>100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14.285714285714286</v>
      </c>
      <c r="T11" s="28">
        <f>(24/27)*100</f>
        <v>88.888888888888886</v>
      </c>
    </row>
    <row r="12" spans="2:20" x14ac:dyDescent="0.25">
      <c r="B12" s="8">
        <f t="shared" si="1"/>
        <v>4</v>
      </c>
      <c r="C12" s="8" t="s">
        <v>57</v>
      </c>
      <c r="D12" s="46" t="s">
        <v>31</v>
      </c>
      <c r="E12" s="47"/>
      <c r="F12" s="47"/>
      <c r="G12" s="47"/>
      <c r="H12" s="47"/>
      <c r="I12" s="48"/>
      <c r="J12" s="6">
        <v>100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14.285714285714286</v>
      </c>
    </row>
    <row r="13" spans="2:20" x14ac:dyDescent="0.25">
      <c r="B13" s="8">
        <f t="shared" si="1"/>
        <v>5</v>
      </c>
      <c r="C13" s="8" t="s">
        <v>65</v>
      </c>
      <c r="D13" s="46" t="s">
        <v>42</v>
      </c>
      <c r="E13" s="47"/>
      <c r="F13" s="47"/>
      <c r="G13" s="47"/>
      <c r="H13" s="47"/>
      <c r="I13" s="48"/>
      <c r="J13" s="6">
        <v>100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14.285714285714286</v>
      </c>
    </row>
    <row r="14" spans="2:20" x14ac:dyDescent="0.25">
      <c r="B14" s="8">
        <f t="shared" si="1"/>
        <v>6</v>
      </c>
      <c r="C14" s="8" t="s">
        <v>74</v>
      </c>
      <c r="D14" s="46" t="s">
        <v>52</v>
      </c>
      <c r="E14" s="47"/>
      <c r="F14" s="47"/>
      <c r="G14" s="47"/>
      <c r="H14" s="47"/>
      <c r="I14" s="48"/>
      <c r="J14" s="6">
        <v>100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14.285714285714286</v>
      </c>
    </row>
    <row r="15" spans="2:20" x14ac:dyDescent="0.25">
      <c r="B15" s="8">
        <f t="shared" si="1"/>
        <v>7</v>
      </c>
      <c r="C15" s="8" t="s">
        <v>24</v>
      </c>
      <c r="D15" s="46" t="s">
        <v>33</v>
      </c>
      <c r="E15" s="47"/>
      <c r="F15" s="47"/>
      <c r="G15" s="47"/>
      <c r="H15" s="47"/>
      <c r="I15" s="48"/>
      <c r="J15" s="6">
        <v>100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14.285714285714286</v>
      </c>
    </row>
    <row r="16" spans="2:20" x14ac:dyDescent="0.25">
      <c r="B16" s="8">
        <f t="shared" si="1"/>
        <v>8</v>
      </c>
      <c r="C16" s="8" t="s">
        <v>117</v>
      </c>
      <c r="D16" s="46" t="s">
        <v>116</v>
      </c>
      <c r="E16" s="47"/>
      <c r="F16" s="47"/>
      <c r="G16" s="47"/>
      <c r="H16" s="47"/>
      <c r="I16" s="48"/>
      <c r="J16" s="6">
        <v>100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14.285714285714286</v>
      </c>
    </row>
    <row r="17" spans="2:17" x14ac:dyDescent="0.25">
      <c r="B17" s="8">
        <f t="shared" si="1"/>
        <v>9</v>
      </c>
      <c r="C17" s="8" t="s">
        <v>61</v>
      </c>
      <c r="D17" s="46" t="s">
        <v>37</v>
      </c>
      <c r="E17" s="47"/>
      <c r="F17" s="47"/>
      <c r="G17" s="47"/>
      <c r="H17" s="47"/>
      <c r="I17" s="48"/>
      <c r="J17" s="6">
        <v>100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14.285714285714286</v>
      </c>
    </row>
    <row r="18" spans="2:17" x14ac:dyDescent="0.25">
      <c r="B18" s="8">
        <f t="shared" si="1"/>
        <v>10</v>
      </c>
      <c r="C18" s="8" t="s">
        <v>70</v>
      </c>
      <c r="D18" s="46" t="s">
        <v>48</v>
      </c>
      <c r="E18" s="47"/>
      <c r="F18" s="47"/>
      <c r="G18" s="47"/>
      <c r="H18" s="47"/>
      <c r="I18" s="48"/>
      <c r="J18" s="6">
        <v>100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14.285714285714286</v>
      </c>
    </row>
    <row r="19" spans="2:17" x14ac:dyDescent="0.25">
      <c r="B19" s="8">
        <f t="shared" si="1"/>
        <v>11</v>
      </c>
      <c r="C19" s="8" t="s">
        <v>55</v>
      </c>
      <c r="D19" s="46" t="s">
        <v>29</v>
      </c>
      <c r="E19" s="47"/>
      <c r="F19" s="47"/>
      <c r="G19" s="47"/>
      <c r="H19" s="47"/>
      <c r="I19" s="48"/>
      <c r="J19" s="6">
        <v>97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13.857142857142858</v>
      </c>
    </row>
    <row r="20" spans="2:17" x14ac:dyDescent="0.25">
      <c r="B20" s="8">
        <f t="shared" si="1"/>
        <v>12</v>
      </c>
      <c r="C20" s="8" t="s">
        <v>58</v>
      </c>
      <c r="D20" s="46" t="s">
        <v>32</v>
      </c>
      <c r="E20" s="47"/>
      <c r="F20" s="47"/>
      <c r="G20" s="47"/>
      <c r="H20" s="47"/>
      <c r="I20" s="48"/>
      <c r="J20" s="6">
        <v>100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14.285714285714286</v>
      </c>
    </row>
    <row r="21" spans="2:17" x14ac:dyDescent="0.25">
      <c r="B21" s="8">
        <f t="shared" si="1"/>
        <v>13</v>
      </c>
      <c r="C21" s="8" t="s">
        <v>54</v>
      </c>
      <c r="D21" s="46" t="s">
        <v>28</v>
      </c>
      <c r="E21" s="47"/>
      <c r="F21" s="47"/>
      <c r="G21" s="47"/>
      <c r="H21" s="47"/>
      <c r="I21" s="48"/>
      <c r="J21" s="6">
        <v>100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14.285714285714286</v>
      </c>
    </row>
    <row r="22" spans="2:17" x14ac:dyDescent="0.25">
      <c r="B22" s="8">
        <f t="shared" si="1"/>
        <v>14</v>
      </c>
      <c r="C22" s="8" t="s">
        <v>66</v>
      </c>
      <c r="D22" s="46" t="s">
        <v>43</v>
      </c>
      <c r="E22" s="47"/>
      <c r="F22" s="47"/>
      <c r="G22" s="47"/>
      <c r="H22" s="47"/>
      <c r="I22" s="48"/>
      <c r="J22" s="6">
        <v>100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14.285714285714286</v>
      </c>
    </row>
    <row r="23" spans="2:17" x14ac:dyDescent="0.25">
      <c r="B23" s="8">
        <f t="shared" si="1"/>
        <v>15</v>
      </c>
      <c r="C23" s="8" t="s">
        <v>71</v>
      </c>
      <c r="D23" s="46" t="s">
        <v>49</v>
      </c>
      <c r="E23" s="47"/>
      <c r="F23" s="47"/>
      <c r="G23" s="47"/>
      <c r="H23" s="47"/>
      <c r="I23" s="48"/>
      <c r="J23" s="6">
        <v>100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14.285714285714286</v>
      </c>
    </row>
    <row r="24" spans="2:17" x14ac:dyDescent="0.25">
      <c r="B24" s="8">
        <f t="shared" si="1"/>
        <v>16</v>
      </c>
      <c r="C24" s="8" t="s">
        <v>25</v>
      </c>
      <c r="D24" s="46" t="s">
        <v>35</v>
      </c>
      <c r="E24" s="47"/>
      <c r="F24" s="47"/>
      <c r="G24" s="47"/>
      <c r="H24" s="47"/>
      <c r="I24" s="48"/>
      <c r="J24" s="6">
        <v>100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14.285714285714286</v>
      </c>
    </row>
    <row r="25" spans="2:17" x14ac:dyDescent="0.25">
      <c r="B25" s="8">
        <f t="shared" si="1"/>
        <v>17</v>
      </c>
      <c r="C25" s="8" t="s">
        <v>62</v>
      </c>
      <c r="D25" s="46" t="s">
        <v>38</v>
      </c>
      <c r="E25" s="47"/>
      <c r="F25" s="47"/>
      <c r="G25" s="47"/>
      <c r="H25" s="47"/>
      <c r="I25" s="48"/>
      <c r="J25" s="6">
        <v>100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14.285714285714286</v>
      </c>
    </row>
    <row r="26" spans="2:17" x14ac:dyDescent="0.25">
      <c r="B26" s="8">
        <f t="shared" si="1"/>
        <v>18</v>
      </c>
      <c r="C26" s="8" t="s">
        <v>67</v>
      </c>
      <c r="D26" s="46" t="s">
        <v>44</v>
      </c>
      <c r="E26" s="47"/>
      <c r="F26" s="47"/>
      <c r="G26" s="47"/>
      <c r="H26" s="47"/>
      <c r="I26" s="48"/>
      <c r="J26" s="6">
        <v>97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13.857142857142858</v>
      </c>
    </row>
    <row r="27" spans="2:17" x14ac:dyDescent="0.25">
      <c r="B27" s="8">
        <f t="shared" si="1"/>
        <v>19</v>
      </c>
      <c r="C27" s="8" t="s">
        <v>68</v>
      </c>
      <c r="D27" s="46" t="s">
        <v>45</v>
      </c>
      <c r="E27" s="47"/>
      <c r="F27" s="47"/>
      <c r="G27" s="47"/>
      <c r="H27" s="47"/>
      <c r="I27" s="48"/>
      <c r="J27" s="6">
        <v>94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13.428571428571429</v>
      </c>
    </row>
    <row r="28" spans="2:17" x14ac:dyDescent="0.25">
      <c r="B28" s="8">
        <f t="shared" si="1"/>
        <v>20</v>
      </c>
      <c r="C28" s="8" t="s">
        <v>72</v>
      </c>
      <c r="D28" s="46" t="s">
        <v>50</v>
      </c>
      <c r="E28" s="47"/>
      <c r="F28" s="47"/>
      <c r="G28" s="47"/>
      <c r="H28" s="47"/>
      <c r="I28" s="48"/>
      <c r="J28" s="6">
        <v>100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9">
        <f t="shared" si="0"/>
        <v>14.285714285714286</v>
      </c>
    </row>
    <row r="29" spans="2:17" x14ac:dyDescent="0.25">
      <c r="B29" s="8">
        <f t="shared" si="1"/>
        <v>21</v>
      </c>
      <c r="C29" s="8" t="s">
        <v>26</v>
      </c>
      <c r="D29" s="46" t="s">
        <v>41</v>
      </c>
      <c r="E29" s="47"/>
      <c r="F29" s="47"/>
      <c r="G29" s="47"/>
      <c r="H29" s="47"/>
      <c r="I29" s="48"/>
      <c r="J29" s="6">
        <v>100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9">
        <f t="shared" si="0"/>
        <v>14.285714285714286</v>
      </c>
    </row>
    <row r="30" spans="2:17" x14ac:dyDescent="0.25">
      <c r="B30" s="8">
        <f t="shared" si="1"/>
        <v>22</v>
      </c>
      <c r="C30" s="8" t="s">
        <v>59</v>
      </c>
      <c r="D30" s="46" t="s">
        <v>34</v>
      </c>
      <c r="E30" s="47"/>
      <c r="F30" s="47"/>
      <c r="G30" s="47"/>
      <c r="H30" s="47"/>
      <c r="I30" s="48"/>
      <c r="J30" s="6">
        <v>100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9">
        <f t="shared" si="0"/>
        <v>14.285714285714286</v>
      </c>
    </row>
    <row r="31" spans="2:17" x14ac:dyDescent="0.25">
      <c r="B31" s="8">
        <f t="shared" si="1"/>
        <v>23</v>
      </c>
      <c r="C31" s="8" t="s">
        <v>60</v>
      </c>
      <c r="D31" s="46" t="s">
        <v>36</v>
      </c>
      <c r="E31" s="47"/>
      <c r="F31" s="47"/>
      <c r="G31" s="47"/>
      <c r="H31" s="47"/>
      <c r="I31" s="48"/>
      <c r="J31" s="6">
        <v>100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9">
        <f t="shared" si="0"/>
        <v>14.285714285714286</v>
      </c>
    </row>
    <row r="32" spans="2:17" x14ac:dyDescent="0.25">
      <c r="B32" s="8">
        <f t="shared" si="1"/>
        <v>24</v>
      </c>
      <c r="C32" s="8" t="s">
        <v>69</v>
      </c>
      <c r="D32" s="46" t="s">
        <v>47</v>
      </c>
      <c r="E32" s="47"/>
      <c r="F32" s="47"/>
      <c r="G32" s="47"/>
      <c r="H32" s="47"/>
      <c r="I32" s="48"/>
      <c r="J32" s="6">
        <v>100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9">
        <f t="shared" si="0"/>
        <v>14.285714285714286</v>
      </c>
    </row>
    <row r="33" spans="2:17" x14ac:dyDescent="0.25">
      <c r="B33" s="8">
        <f t="shared" si="1"/>
        <v>25</v>
      </c>
      <c r="C33" s="8" t="s">
        <v>56</v>
      </c>
      <c r="D33" s="46" t="s">
        <v>30</v>
      </c>
      <c r="E33" s="47"/>
      <c r="F33" s="47"/>
      <c r="G33" s="47"/>
      <c r="H33" s="47"/>
      <c r="I33" s="48"/>
      <c r="J33" s="6">
        <v>100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9">
        <f t="shared" si="0"/>
        <v>14.285714285714286</v>
      </c>
    </row>
    <row r="34" spans="2:17" x14ac:dyDescent="0.25">
      <c r="B34" s="8">
        <f t="shared" si="1"/>
        <v>26</v>
      </c>
      <c r="C34" s="8" t="s">
        <v>73</v>
      </c>
      <c r="D34" s="46" t="s">
        <v>51</v>
      </c>
      <c r="E34" s="47"/>
      <c r="F34" s="47"/>
      <c r="G34" s="47"/>
      <c r="H34" s="47"/>
      <c r="I34" s="48"/>
      <c r="J34" s="6">
        <v>100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9">
        <f t="shared" si="0"/>
        <v>14.285714285714286</v>
      </c>
    </row>
    <row r="35" spans="2:17" x14ac:dyDescent="0.25">
      <c r="B35" s="8">
        <f t="shared" si="1"/>
        <v>27</v>
      </c>
      <c r="C35" s="8" t="s">
        <v>75</v>
      </c>
      <c r="D35" s="46" t="s">
        <v>53</v>
      </c>
      <c r="E35" s="47"/>
      <c r="F35" s="47"/>
      <c r="G35" s="47"/>
      <c r="H35" s="47"/>
      <c r="I35" s="48"/>
      <c r="J35" s="6">
        <v>100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9">
        <f t="shared" si="0"/>
        <v>14.285714285714286</v>
      </c>
    </row>
    <row r="36" spans="2:17" x14ac:dyDescent="0.25">
      <c r="C36" s="49"/>
      <c r="D36" s="49"/>
      <c r="E36" s="11"/>
      <c r="H36" s="54" t="s">
        <v>19</v>
      </c>
      <c r="I36" s="54"/>
      <c r="J36" s="12">
        <f t="shared" ref="J36:Q36" si="2">COUNTIF(J9:J35,"&gt;=70")</f>
        <v>27</v>
      </c>
      <c r="K36" s="12">
        <f t="shared" si="2"/>
        <v>0</v>
      </c>
      <c r="L36" s="12">
        <f t="shared" si="2"/>
        <v>0</v>
      </c>
      <c r="M36" s="12">
        <f t="shared" si="2"/>
        <v>0</v>
      </c>
      <c r="N36" s="12">
        <f t="shared" si="2"/>
        <v>0</v>
      </c>
      <c r="O36" s="12">
        <f t="shared" si="2"/>
        <v>0</v>
      </c>
      <c r="P36" s="12">
        <f t="shared" si="2"/>
        <v>0</v>
      </c>
      <c r="Q36" s="13">
        <f t="shared" si="2"/>
        <v>0</v>
      </c>
    </row>
    <row r="37" spans="2:17" x14ac:dyDescent="0.25">
      <c r="C37" s="49"/>
      <c r="D37" s="49"/>
      <c r="E37" s="14"/>
      <c r="H37" s="52" t="s">
        <v>20</v>
      </c>
      <c r="I37" s="52"/>
      <c r="J37" s="15">
        <f t="shared" ref="J37:Q37" si="3">COUNTIF(J9:J35,"&lt;70")</f>
        <v>0</v>
      </c>
      <c r="K37" s="15">
        <f t="shared" si="3"/>
        <v>27</v>
      </c>
      <c r="L37" s="15">
        <f t="shared" si="3"/>
        <v>27</v>
      </c>
      <c r="M37" s="15">
        <f t="shared" si="3"/>
        <v>27</v>
      </c>
      <c r="N37" s="15">
        <f t="shared" si="3"/>
        <v>27</v>
      </c>
      <c r="O37" s="15">
        <f t="shared" si="3"/>
        <v>27</v>
      </c>
      <c r="P37" s="15">
        <f t="shared" si="3"/>
        <v>27</v>
      </c>
      <c r="Q37" s="15">
        <f t="shared" si="3"/>
        <v>27</v>
      </c>
    </row>
    <row r="38" spans="2:17" x14ac:dyDescent="0.25">
      <c r="C38" s="49"/>
      <c r="D38" s="49"/>
      <c r="E38" s="49"/>
      <c r="H38" s="52" t="s">
        <v>21</v>
      </c>
      <c r="I38" s="52"/>
      <c r="J38" s="15">
        <f t="shared" ref="J38:Q38" si="4">COUNT(J9:J35)</f>
        <v>27</v>
      </c>
      <c r="K38" s="15">
        <f t="shared" si="4"/>
        <v>27</v>
      </c>
      <c r="L38" s="15">
        <f t="shared" si="4"/>
        <v>27</v>
      </c>
      <c r="M38" s="15">
        <f t="shared" si="4"/>
        <v>27</v>
      </c>
      <c r="N38" s="15">
        <f t="shared" si="4"/>
        <v>27</v>
      </c>
      <c r="O38" s="15">
        <f t="shared" si="4"/>
        <v>27</v>
      </c>
      <c r="P38" s="15">
        <f t="shared" si="4"/>
        <v>27</v>
      </c>
      <c r="Q38" s="15">
        <f t="shared" si="4"/>
        <v>27</v>
      </c>
    </row>
    <row r="39" spans="2:17" x14ac:dyDescent="0.25">
      <c r="C39" s="49"/>
      <c r="D39" s="49"/>
      <c r="E39" s="11"/>
      <c r="F39" s="16"/>
      <c r="H39" s="53" t="s">
        <v>16</v>
      </c>
      <c r="I39" s="53"/>
      <c r="J39" s="17">
        <f>J36/J38</f>
        <v>1</v>
      </c>
      <c r="K39" s="18">
        <f t="shared" ref="K39:Q39" si="5">K36/K38</f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</row>
    <row r="40" spans="2:17" x14ac:dyDescent="0.25">
      <c r="C40" s="49"/>
      <c r="D40" s="49"/>
      <c r="E40" s="11"/>
      <c r="F40" s="16"/>
      <c r="H40" s="53" t="s">
        <v>17</v>
      </c>
      <c r="I40" s="53"/>
      <c r="J40" s="17">
        <f>J37/J38</f>
        <v>0</v>
      </c>
      <c r="K40" s="17">
        <f t="shared" ref="K40:Q40" si="6">K37/K38</f>
        <v>1</v>
      </c>
      <c r="L40" s="18">
        <f t="shared" si="6"/>
        <v>1</v>
      </c>
      <c r="M40" s="18">
        <f t="shared" si="6"/>
        <v>1</v>
      </c>
      <c r="N40" s="18">
        <f t="shared" si="6"/>
        <v>1</v>
      </c>
      <c r="O40" s="18">
        <f t="shared" si="6"/>
        <v>1</v>
      </c>
      <c r="P40" s="18">
        <f t="shared" si="6"/>
        <v>1</v>
      </c>
      <c r="Q40" s="18">
        <f t="shared" si="6"/>
        <v>1</v>
      </c>
    </row>
    <row r="41" spans="2:17" x14ac:dyDescent="0.25">
      <c r="C41" s="49"/>
      <c r="D41" s="49"/>
      <c r="E41" s="14"/>
      <c r="F41" s="16"/>
    </row>
    <row r="42" spans="2:17" x14ac:dyDescent="0.25">
      <c r="C42" s="11"/>
      <c r="D42" s="11"/>
      <c r="E42" s="14"/>
      <c r="F42" s="16"/>
    </row>
    <row r="43" spans="2:17" x14ac:dyDescent="0.25">
      <c r="J43" s="50"/>
      <c r="K43" s="50"/>
      <c r="L43" s="50"/>
      <c r="M43" s="50"/>
      <c r="N43" s="50"/>
      <c r="O43" s="50"/>
      <c r="P43" s="50"/>
    </row>
    <row r="44" spans="2:17" x14ac:dyDescent="0.25">
      <c r="J44" s="51" t="s">
        <v>18</v>
      </c>
      <c r="K44" s="51"/>
      <c r="L44" s="51"/>
      <c r="M44" s="51"/>
      <c r="N44" s="51"/>
      <c r="O44" s="51"/>
      <c r="P44" s="51"/>
    </row>
  </sheetData>
  <sortState xmlns:xlrd2="http://schemas.microsoft.com/office/spreadsheetml/2017/richdata2" ref="C9:D34">
    <sortCondition ref="D9:D34"/>
  </sortState>
  <mergeCells count="49">
    <mergeCell ref="D34:I34"/>
    <mergeCell ref="D35:I35"/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C36:D3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J4:K4"/>
    <mergeCell ref="N4:O4"/>
    <mergeCell ref="D6:G6"/>
    <mergeCell ref="D8:I8"/>
    <mergeCell ref="B2:P2"/>
    <mergeCell ref="J44:P44"/>
    <mergeCell ref="C37:D37"/>
    <mergeCell ref="I6:J6"/>
    <mergeCell ref="K6:P6"/>
    <mergeCell ref="C3:P3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J43:P43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6"/>
  <sheetViews>
    <sheetView zoomScale="84" zoomScaleNormal="84" workbookViewId="0"/>
  </sheetViews>
  <sheetFormatPr baseColWidth="10" defaultRowHeight="15" x14ac:dyDescent="0.25"/>
  <cols>
    <col min="1" max="1" width="1.28515625" style="2" customWidth="1"/>
    <col min="2" max="2" width="5" style="2" customWidth="1"/>
    <col min="3" max="3" width="10.85546875" style="2" customWidth="1"/>
    <col min="4" max="9" width="7.7109375" style="2" customWidth="1"/>
    <col min="10" max="10" width="7.140625" style="2" customWidth="1"/>
    <col min="11" max="12" width="5.7109375" style="2" customWidth="1"/>
    <col min="13" max="13" width="6.42578125" style="2" customWidth="1"/>
    <col min="14" max="16" width="5.7109375" style="2" customWidth="1"/>
    <col min="17" max="17" width="8.7109375" style="2" customWidth="1"/>
    <col min="18" max="19" width="5.7109375" style="2" customWidth="1"/>
    <col min="20" max="16384" width="11.42578125" style="2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20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"/>
      <c r="R3" s="3"/>
    </row>
    <row r="4" spans="2:20" x14ac:dyDescent="0.25">
      <c r="C4" s="2" t="s">
        <v>0</v>
      </c>
      <c r="D4" s="40" t="s">
        <v>115</v>
      </c>
      <c r="E4" s="40"/>
      <c r="F4" s="40"/>
      <c r="G4" s="40"/>
      <c r="I4" s="2" t="s">
        <v>1</v>
      </c>
      <c r="J4" s="41" t="s">
        <v>204</v>
      </c>
      <c r="K4" s="41"/>
      <c r="M4" s="2" t="s">
        <v>2</v>
      </c>
      <c r="N4" s="42">
        <v>45009</v>
      </c>
      <c r="O4" s="42"/>
    </row>
    <row r="5" spans="2:20" ht="6.75" customHeight="1" x14ac:dyDescent="0.25">
      <c r="D5" s="4"/>
      <c r="E5" s="4"/>
      <c r="F5" s="4"/>
      <c r="G5" s="4"/>
    </row>
    <row r="6" spans="2:20" x14ac:dyDescent="0.25">
      <c r="C6" s="2" t="s">
        <v>3</v>
      </c>
      <c r="D6" s="41" t="s">
        <v>78</v>
      </c>
      <c r="E6" s="41"/>
      <c r="F6" s="41"/>
      <c r="G6" s="41"/>
      <c r="I6" s="43" t="s">
        <v>22</v>
      </c>
      <c r="J6" s="43"/>
      <c r="K6" s="44" t="s">
        <v>77</v>
      </c>
      <c r="L6" s="44"/>
      <c r="M6" s="44"/>
      <c r="N6" s="44"/>
      <c r="O6" s="44"/>
      <c r="P6" s="44"/>
    </row>
    <row r="7" spans="2:20" ht="11.25" customHeight="1" x14ac:dyDescent="0.25"/>
    <row r="8" spans="2:20" x14ac:dyDescent="0.25">
      <c r="B8" s="5" t="s">
        <v>4</v>
      </c>
      <c r="C8" s="5" t="s">
        <v>6</v>
      </c>
      <c r="D8" s="45" t="s">
        <v>5</v>
      </c>
      <c r="E8" s="45"/>
      <c r="F8" s="45"/>
      <c r="G8" s="45"/>
      <c r="H8" s="45"/>
      <c r="I8" s="45"/>
      <c r="J8" s="6" t="s">
        <v>7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7" t="s">
        <v>23</v>
      </c>
    </row>
    <row r="9" spans="2:20" x14ac:dyDescent="0.25">
      <c r="B9" s="8">
        <v>1</v>
      </c>
      <c r="C9" s="10" t="s">
        <v>79</v>
      </c>
      <c r="D9" s="19" t="s">
        <v>80</v>
      </c>
      <c r="E9" s="20"/>
      <c r="F9" s="20"/>
      <c r="G9" s="20"/>
      <c r="H9" s="20"/>
      <c r="I9" s="21"/>
      <c r="J9" s="6">
        <v>96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9">
        <f>SUM(J9:P9)/7</f>
        <v>13.714285714285714</v>
      </c>
      <c r="T9" s="28">
        <f>SUM(J9:J27)/B27</f>
        <v>78.368421052631575</v>
      </c>
    </row>
    <row r="10" spans="2:20" x14ac:dyDescent="0.25">
      <c r="B10" s="8">
        <f>B9+1</f>
        <v>2</v>
      </c>
      <c r="C10" s="10" t="s">
        <v>98</v>
      </c>
      <c r="D10" s="19" t="s">
        <v>81</v>
      </c>
      <c r="E10" s="20"/>
      <c r="F10" s="20"/>
      <c r="G10" s="20"/>
      <c r="H10" s="20"/>
      <c r="I10" s="21"/>
      <c r="J10" s="6">
        <v>100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>
        <f t="shared" ref="Q10:Q27" si="0">SUM(J10:P10)/7</f>
        <v>14.285714285714286</v>
      </c>
      <c r="T10" s="22"/>
    </row>
    <row r="11" spans="2:20" x14ac:dyDescent="0.25">
      <c r="B11" s="8">
        <f t="shared" ref="B11:B27" si="1">B10+1</f>
        <v>3</v>
      </c>
      <c r="C11" s="10" t="s">
        <v>104</v>
      </c>
      <c r="D11" s="19" t="s">
        <v>82</v>
      </c>
      <c r="E11" s="20"/>
      <c r="F11" s="20"/>
      <c r="G11" s="20"/>
      <c r="H11" s="20"/>
      <c r="I11" s="21"/>
      <c r="J11" s="6">
        <v>100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9">
        <f t="shared" si="0"/>
        <v>14.285714285714286</v>
      </c>
      <c r="T11" s="28">
        <f>(14/19)*100</f>
        <v>73.68421052631578</v>
      </c>
    </row>
    <row r="12" spans="2:20" x14ac:dyDescent="0.25">
      <c r="B12" s="8">
        <f t="shared" si="1"/>
        <v>4</v>
      </c>
      <c r="C12" s="10" t="s">
        <v>105</v>
      </c>
      <c r="D12" s="19" t="s">
        <v>83</v>
      </c>
      <c r="E12" s="20"/>
      <c r="F12" s="20"/>
      <c r="G12" s="20"/>
      <c r="H12" s="20"/>
      <c r="I12" s="21"/>
      <c r="J12" s="6">
        <v>80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9">
        <f t="shared" si="0"/>
        <v>11.428571428571429</v>
      </c>
    </row>
    <row r="13" spans="2:20" x14ac:dyDescent="0.25">
      <c r="B13" s="8">
        <f t="shared" si="1"/>
        <v>5</v>
      </c>
      <c r="C13" s="10" t="s">
        <v>106</v>
      </c>
      <c r="D13" s="19" t="s">
        <v>84</v>
      </c>
      <c r="E13" s="20"/>
      <c r="F13" s="20"/>
      <c r="G13" s="20"/>
      <c r="H13" s="20"/>
      <c r="I13" s="21"/>
      <c r="J13" s="6">
        <v>96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9">
        <f t="shared" si="0"/>
        <v>13.714285714285714</v>
      </c>
    </row>
    <row r="14" spans="2:20" x14ac:dyDescent="0.25">
      <c r="B14" s="8">
        <f t="shared" si="1"/>
        <v>6</v>
      </c>
      <c r="C14" s="10" t="s">
        <v>107</v>
      </c>
      <c r="D14" s="19" t="s">
        <v>85</v>
      </c>
      <c r="E14" s="20"/>
      <c r="F14" s="20"/>
      <c r="G14" s="20"/>
      <c r="H14" s="20"/>
      <c r="I14" s="21"/>
      <c r="J14" s="6">
        <v>80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9">
        <f t="shared" si="0"/>
        <v>11.428571428571429</v>
      </c>
    </row>
    <row r="15" spans="2:20" x14ac:dyDescent="0.25">
      <c r="B15" s="8">
        <f t="shared" si="1"/>
        <v>7</v>
      </c>
      <c r="C15" s="10" t="s">
        <v>99</v>
      </c>
      <c r="D15" s="19" t="s">
        <v>86</v>
      </c>
      <c r="E15" s="20"/>
      <c r="F15" s="20"/>
      <c r="G15" s="20"/>
      <c r="H15" s="20"/>
      <c r="I15" s="21"/>
      <c r="J15" s="6">
        <v>96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>
        <f t="shared" si="0"/>
        <v>13.714285714285714</v>
      </c>
    </row>
    <row r="16" spans="2:20" x14ac:dyDescent="0.25">
      <c r="B16" s="8">
        <f t="shared" si="1"/>
        <v>8</v>
      </c>
      <c r="C16" s="10" t="s">
        <v>108</v>
      </c>
      <c r="D16" s="19" t="s">
        <v>87</v>
      </c>
      <c r="E16" s="20"/>
      <c r="F16" s="20"/>
      <c r="G16" s="20"/>
      <c r="H16" s="20"/>
      <c r="I16" s="21"/>
      <c r="J16" s="6">
        <v>70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>
        <f t="shared" si="0"/>
        <v>10</v>
      </c>
    </row>
    <row r="17" spans="2:17" x14ac:dyDescent="0.25">
      <c r="B17" s="8">
        <f t="shared" si="1"/>
        <v>9</v>
      </c>
      <c r="C17" s="10" t="s">
        <v>100</v>
      </c>
      <c r="D17" s="19" t="s">
        <v>88</v>
      </c>
      <c r="E17" s="20"/>
      <c r="F17" s="20"/>
      <c r="G17" s="20"/>
      <c r="H17" s="20"/>
      <c r="I17" s="21"/>
      <c r="J17" s="6">
        <v>100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>
        <f t="shared" si="0"/>
        <v>14.285714285714286</v>
      </c>
    </row>
    <row r="18" spans="2:17" x14ac:dyDescent="0.25">
      <c r="B18" s="8">
        <f t="shared" si="1"/>
        <v>10</v>
      </c>
      <c r="C18" s="10" t="s">
        <v>109</v>
      </c>
      <c r="D18" s="24" t="s">
        <v>89</v>
      </c>
      <c r="E18" s="25"/>
      <c r="F18" s="25"/>
      <c r="G18" s="25"/>
      <c r="H18" s="25"/>
      <c r="I18" s="26"/>
      <c r="J18" s="27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>
        <f t="shared" si="0"/>
        <v>0</v>
      </c>
    </row>
    <row r="19" spans="2:17" x14ac:dyDescent="0.25">
      <c r="B19" s="8">
        <f t="shared" si="1"/>
        <v>11</v>
      </c>
      <c r="C19" s="10" t="s">
        <v>110</v>
      </c>
      <c r="D19" s="24" t="s">
        <v>90</v>
      </c>
      <c r="E19" s="25"/>
      <c r="F19" s="25"/>
      <c r="G19" s="25"/>
      <c r="H19" s="25"/>
      <c r="I19" s="26"/>
      <c r="J19" s="27">
        <v>70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>
        <f t="shared" si="0"/>
        <v>10</v>
      </c>
    </row>
    <row r="20" spans="2:17" x14ac:dyDescent="0.25">
      <c r="B20" s="8">
        <f t="shared" si="1"/>
        <v>12</v>
      </c>
      <c r="C20" s="10" t="s">
        <v>111</v>
      </c>
      <c r="D20" s="24" t="s">
        <v>91</v>
      </c>
      <c r="E20" s="25"/>
      <c r="F20" s="25"/>
      <c r="G20" s="25"/>
      <c r="H20" s="25"/>
      <c r="I20" s="26"/>
      <c r="J20" s="27">
        <v>94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9">
        <f t="shared" si="0"/>
        <v>13.428571428571429</v>
      </c>
    </row>
    <row r="21" spans="2:17" x14ac:dyDescent="0.25">
      <c r="B21" s="8">
        <f t="shared" si="1"/>
        <v>13</v>
      </c>
      <c r="C21" s="10" t="s">
        <v>101</v>
      </c>
      <c r="D21" s="24" t="s">
        <v>92</v>
      </c>
      <c r="E21" s="25"/>
      <c r="F21" s="25"/>
      <c r="G21" s="25"/>
      <c r="H21" s="25"/>
      <c r="I21" s="26"/>
      <c r="J21" s="27">
        <v>86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9">
        <f t="shared" si="0"/>
        <v>12.285714285714286</v>
      </c>
    </row>
    <row r="22" spans="2:17" x14ac:dyDescent="0.25">
      <c r="B22" s="8">
        <f t="shared" si="1"/>
        <v>14</v>
      </c>
      <c r="C22" s="10" t="s">
        <v>102</v>
      </c>
      <c r="D22" s="24" t="s">
        <v>93</v>
      </c>
      <c r="E22" s="25"/>
      <c r="F22" s="25"/>
      <c r="G22" s="25"/>
      <c r="H22" s="25"/>
      <c r="I22" s="26"/>
      <c r="J22" s="27">
        <v>100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>
        <f t="shared" si="0"/>
        <v>14.285714285714286</v>
      </c>
    </row>
    <row r="23" spans="2:17" x14ac:dyDescent="0.25">
      <c r="B23" s="8">
        <f t="shared" si="1"/>
        <v>15</v>
      </c>
      <c r="C23" s="10" t="s">
        <v>112</v>
      </c>
      <c r="D23" s="29" t="s">
        <v>94</v>
      </c>
      <c r="E23" s="29"/>
      <c r="F23" s="29"/>
      <c r="G23" s="29"/>
      <c r="H23" s="29"/>
      <c r="I23" s="29"/>
      <c r="J23" s="27">
        <v>100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9">
        <f t="shared" si="0"/>
        <v>14.285714285714286</v>
      </c>
    </row>
    <row r="24" spans="2:17" x14ac:dyDescent="0.25">
      <c r="B24" s="8">
        <f t="shared" si="1"/>
        <v>16</v>
      </c>
      <c r="C24" s="5" t="s">
        <v>207</v>
      </c>
      <c r="D24" s="24" t="s">
        <v>157</v>
      </c>
      <c r="E24" s="33"/>
      <c r="F24" s="33"/>
      <c r="G24" s="33"/>
      <c r="H24" s="33"/>
      <c r="I24" s="34"/>
      <c r="J24" s="27">
        <v>17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9">
        <f t="shared" si="0"/>
        <v>2.4285714285714284</v>
      </c>
    </row>
    <row r="25" spans="2:17" x14ac:dyDescent="0.25">
      <c r="B25" s="8">
        <f t="shared" si="1"/>
        <v>17</v>
      </c>
      <c r="C25" s="10" t="s">
        <v>113</v>
      </c>
      <c r="D25" s="30" t="s">
        <v>95</v>
      </c>
      <c r="E25" s="31"/>
      <c r="F25" s="31"/>
      <c r="G25" s="31"/>
      <c r="H25" s="31"/>
      <c r="I25" s="32"/>
      <c r="J25" s="27">
        <v>70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9">
        <f t="shared" si="0"/>
        <v>10</v>
      </c>
    </row>
    <row r="26" spans="2:17" x14ac:dyDescent="0.25">
      <c r="B26" s="8">
        <f t="shared" si="1"/>
        <v>18</v>
      </c>
      <c r="C26" s="10" t="s">
        <v>103</v>
      </c>
      <c r="D26" s="30" t="s">
        <v>96</v>
      </c>
      <c r="E26" s="31"/>
      <c r="F26" s="31"/>
      <c r="G26" s="31"/>
      <c r="H26" s="31"/>
      <c r="I26" s="32"/>
      <c r="J26" s="27">
        <v>40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9">
        <f t="shared" si="0"/>
        <v>5.7142857142857144</v>
      </c>
    </row>
    <row r="27" spans="2:17" x14ac:dyDescent="0.25">
      <c r="B27" s="8">
        <f t="shared" si="1"/>
        <v>19</v>
      </c>
      <c r="C27" s="10" t="s">
        <v>114</v>
      </c>
      <c r="D27" s="30" t="s">
        <v>97</v>
      </c>
      <c r="E27" s="31"/>
      <c r="F27" s="31"/>
      <c r="G27" s="31"/>
      <c r="H27" s="31"/>
      <c r="I27" s="32"/>
      <c r="J27" s="27">
        <v>94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9">
        <f t="shared" si="0"/>
        <v>13.428571428571429</v>
      </c>
    </row>
    <row r="28" spans="2:17" x14ac:dyDescent="0.25">
      <c r="C28" s="49"/>
      <c r="D28" s="49"/>
      <c r="E28" s="11"/>
      <c r="H28" s="54" t="s">
        <v>19</v>
      </c>
      <c r="I28" s="54"/>
      <c r="J28" s="12">
        <f t="shared" ref="J28:Q28" si="2">COUNTIF(J9:J27,"&gt;=70")</f>
        <v>16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3">
        <f t="shared" si="2"/>
        <v>0</v>
      </c>
    </row>
    <row r="29" spans="2:17" x14ac:dyDescent="0.25">
      <c r="C29" s="49"/>
      <c r="D29" s="49"/>
      <c r="E29" s="14"/>
      <c r="H29" s="52" t="s">
        <v>20</v>
      </c>
      <c r="I29" s="52"/>
      <c r="J29" s="15">
        <f t="shared" ref="J29:Q29" si="3">COUNTIF(J9:J27,"&lt;70")</f>
        <v>3</v>
      </c>
      <c r="K29" s="15">
        <f t="shared" si="3"/>
        <v>19</v>
      </c>
      <c r="L29" s="15">
        <f t="shared" si="3"/>
        <v>19</v>
      </c>
      <c r="M29" s="15">
        <f t="shared" si="3"/>
        <v>19</v>
      </c>
      <c r="N29" s="15">
        <f t="shared" si="3"/>
        <v>19</v>
      </c>
      <c r="O29" s="15">
        <f t="shared" si="3"/>
        <v>19</v>
      </c>
      <c r="P29" s="15">
        <f t="shared" si="3"/>
        <v>19</v>
      </c>
      <c r="Q29" s="15">
        <f t="shared" si="3"/>
        <v>19</v>
      </c>
    </row>
    <row r="30" spans="2:17" x14ac:dyDescent="0.25">
      <c r="C30" s="49"/>
      <c r="D30" s="49"/>
      <c r="E30" s="49"/>
      <c r="H30" s="52" t="s">
        <v>21</v>
      </c>
      <c r="I30" s="52"/>
      <c r="J30" s="15">
        <f t="shared" ref="J30:Q30" si="4">COUNT(J9:J27)</f>
        <v>19</v>
      </c>
      <c r="K30" s="15">
        <f t="shared" si="4"/>
        <v>19</v>
      </c>
      <c r="L30" s="15">
        <f t="shared" si="4"/>
        <v>19</v>
      </c>
      <c r="M30" s="15">
        <f t="shared" si="4"/>
        <v>19</v>
      </c>
      <c r="N30" s="15">
        <f t="shared" si="4"/>
        <v>19</v>
      </c>
      <c r="O30" s="15">
        <f t="shared" si="4"/>
        <v>19</v>
      </c>
      <c r="P30" s="15">
        <f t="shared" si="4"/>
        <v>19</v>
      </c>
      <c r="Q30" s="15">
        <f t="shared" si="4"/>
        <v>19</v>
      </c>
    </row>
    <row r="31" spans="2:17" x14ac:dyDescent="0.25">
      <c r="C31" s="49"/>
      <c r="D31" s="49"/>
      <c r="E31" s="11"/>
      <c r="F31" s="16"/>
      <c r="H31" s="53" t="s">
        <v>16</v>
      </c>
      <c r="I31" s="53"/>
      <c r="J31" s="17">
        <f>J28/J30</f>
        <v>0.84210526315789469</v>
      </c>
      <c r="K31" s="18">
        <f t="shared" ref="K31:Q31" si="5">K28/K30</f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  <c r="Q31" s="18">
        <f t="shared" si="5"/>
        <v>0</v>
      </c>
    </row>
    <row r="32" spans="2:17" x14ac:dyDescent="0.25">
      <c r="C32" s="49"/>
      <c r="D32" s="49"/>
      <c r="E32" s="11"/>
      <c r="F32" s="16"/>
      <c r="H32" s="53" t="s">
        <v>17</v>
      </c>
      <c r="I32" s="53"/>
      <c r="J32" s="17">
        <f>J29/J30</f>
        <v>0.15789473684210525</v>
      </c>
      <c r="K32" s="17">
        <f t="shared" ref="K32:Q32" si="6">K29/K30</f>
        <v>1</v>
      </c>
      <c r="L32" s="18">
        <f t="shared" si="6"/>
        <v>1</v>
      </c>
      <c r="M32" s="18">
        <f t="shared" si="6"/>
        <v>1</v>
      </c>
      <c r="N32" s="18">
        <f t="shared" si="6"/>
        <v>1</v>
      </c>
      <c r="O32" s="18">
        <f t="shared" si="6"/>
        <v>1</v>
      </c>
      <c r="P32" s="18">
        <f t="shared" si="6"/>
        <v>1</v>
      </c>
      <c r="Q32" s="18">
        <f t="shared" si="6"/>
        <v>1</v>
      </c>
    </row>
    <row r="33" spans="3:16" x14ac:dyDescent="0.25">
      <c r="C33" s="49"/>
      <c r="D33" s="49"/>
      <c r="E33" s="14"/>
      <c r="F33" s="16"/>
    </row>
    <row r="34" spans="3:16" x14ac:dyDescent="0.25">
      <c r="C34" s="11"/>
      <c r="D34" s="11"/>
      <c r="E34" s="14"/>
      <c r="F34" s="16"/>
    </row>
    <row r="35" spans="3:16" x14ac:dyDescent="0.25">
      <c r="J35" s="50"/>
      <c r="K35" s="50"/>
      <c r="L35" s="50"/>
      <c r="M35" s="50"/>
      <c r="N35" s="50"/>
      <c r="O35" s="50"/>
      <c r="P35" s="50"/>
    </row>
    <row r="36" spans="3:16" x14ac:dyDescent="0.25">
      <c r="J36" s="51" t="s">
        <v>18</v>
      </c>
      <c r="K36" s="51"/>
      <c r="L36" s="51"/>
      <c r="M36" s="51"/>
      <c r="N36" s="51"/>
      <c r="O36" s="51"/>
      <c r="P36" s="51"/>
    </row>
  </sheetData>
  <sortState xmlns:xlrd2="http://schemas.microsoft.com/office/spreadsheetml/2017/richdata2" ref="C9:J27">
    <sortCondition ref="D9:D27"/>
  </sortState>
  <mergeCells count="22">
    <mergeCell ref="C32:D32"/>
    <mergeCell ref="H32:I32"/>
    <mergeCell ref="C33:D33"/>
    <mergeCell ref="J35:P35"/>
    <mergeCell ref="J36:P36"/>
    <mergeCell ref="C29:D29"/>
    <mergeCell ref="H29:I29"/>
    <mergeCell ref="C30:E30"/>
    <mergeCell ref="H30:I30"/>
    <mergeCell ref="C31:D31"/>
    <mergeCell ref="H31:I31"/>
    <mergeCell ref="D6:G6"/>
    <mergeCell ref="I6:J6"/>
    <mergeCell ref="K6:P6"/>
    <mergeCell ref="D8:I8"/>
    <mergeCell ref="C28:D28"/>
    <mergeCell ref="H28:I28"/>
    <mergeCell ref="B2:P2"/>
    <mergeCell ref="C3:P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 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Privado</cp:lastModifiedBy>
  <cp:lastPrinted>2023-03-21T15:13:53Z</cp:lastPrinted>
  <dcterms:created xsi:type="dcterms:W3CDTF">2023-03-14T19:16:59Z</dcterms:created>
  <dcterms:modified xsi:type="dcterms:W3CDTF">2023-03-25T03:21:51Z</dcterms:modified>
</cp:coreProperties>
</file>