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Privado\Documents\SEM FEBRERO 2023 JULIO 2023\04 LISTAS DE CALIFICACIONES PARCIALES Y FINALES\"/>
    </mc:Choice>
  </mc:AlternateContent>
  <xr:revisionPtr revIDLastSave="0" documentId="13_ncr:1_{4AECDB7B-3B63-4A5D-B6B2-BEF20D5E632C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MATERIA 1 " sheetId="4" r:id="rId1"/>
    <sheet name="MATERIA 2" sheetId="5" r:id="rId2"/>
    <sheet name="MATERIA 3" sheetId="1" r:id="rId3"/>
    <sheet name="MATERIA 4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7" i="1" l="1"/>
  <c r="L36" i="1"/>
  <c r="O10" i="1" l="1"/>
  <c r="T11" i="3" l="1"/>
  <c r="T9" i="3"/>
  <c r="R11" i="1"/>
  <c r="S11" i="5"/>
  <c r="T11" i="4"/>
  <c r="S9" i="5"/>
  <c r="T9" i="4"/>
  <c r="B10" i="3" l="1"/>
  <c r="P33" i="5" l="1"/>
  <c r="O33" i="5"/>
  <c r="N33" i="5"/>
  <c r="M33" i="5"/>
  <c r="L33" i="5"/>
  <c r="K33" i="5"/>
  <c r="J33" i="5"/>
  <c r="P32" i="5"/>
  <c r="O32" i="5"/>
  <c r="O35" i="5" s="1"/>
  <c r="N32" i="5"/>
  <c r="M32" i="5"/>
  <c r="L32" i="5"/>
  <c r="K32" i="5"/>
  <c r="K35" i="5" s="1"/>
  <c r="J32" i="5"/>
  <c r="P31" i="5"/>
  <c r="O31" i="5"/>
  <c r="O34" i="5" s="1"/>
  <c r="N31" i="5"/>
  <c r="M31" i="5"/>
  <c r="L31" i="5"/>
  <c r="K31" i="5"/>
  <c r="K34" i="5" s="1"/>
  <c r="J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Q9" i="5"/>
  <c r="P31" i="4"/>
  <c r="O31" i="4"/>
  <c r="N31" i="4"/>
  <c r="M31" i="4"/>
  <c r="L31" i="4"/>
  <c r="K31" i="4"/>
  <c r="J31" i="4"/>
  <c r="P30" i="4"/>
  <c r="O30" i="4"/>
  <c r="N30" i="4"/>
  <c r="N33" i="4" s="1"/>
  <c r="M30" i="4"/>
  <c r="L30" i="4"/>
  <c r="K30" i="4"/>
  <c r="J30" i="4"/>
  <c r="P29" i="4"/>
  <c r="P32" i="4" s="1"/>
  <c r="O29" i="4"/>
  <c r="N29" i="4"/>
  <c r="N32" i="4" s="1"/>
  <c r="M29" i="4"/>
  <c r="L29" i="4"/>
  <c r="L32" i="4" s="1"/>
  <c r="K29" i="4"/>
  <c r="J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Q9" i="4"/>
  <c r="P30" i="3"/>
  <c r="O30" i="3"/>
  <c r="N30" i="3"/>
  <c r="M30" i="3"/>
  <c r="L30" i="3"/>
  <c r="K30" i="3"/>
  <c r="J30" i="3"/>
  <c r="P29" i="3"/>
  <c r="O29" i="3"/>
  <c r="N29" i="3"/>
  <c r="M29" i="3"/>
  <c r="L29" i="3"/>
  <c r="K29" i="3"/>
  <c r="J29" i="3"/>
  <c r="P28" i="3"/>
  <c r="O28" i="3"/>
  <c r="N28" i="3"/>
  <c r="N31" i="3" s="1"/>
  <c r="M28" i="3"/>
  <c r="M31" i="3" s="1"/>
  <c r="L28" i="3"/>
  <c r="K28" i="3"/>
  <c r="J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Q9" i="3"/>
  <c r="M32" i="3" l="1"/>
  <c r="K32" i="3"/>
  <c r="O32" i="3"/>
  <c r="K31" i="3"/>
  <c r="O31" i="3"/>
  <c r="J32" i="4"/>
  <c r="M35" i="5"/>
  <c r="M34" i="5"/>
  <c r="Q33" i="5"/>
  <c r="L34" i="5"/>
  <c r="P34" i="5"/>
  <c r="L33" i="4"/>
  <c r="P33" i="4"/>
  <c r="K32" i="4"/>
  <c r="O32" i="4"/>
  <c r="J31" i="3"/>
  <c r="Q30" i="3"/>
  <c r="L31" i="3"/>
  <c r="P31" i="3"/>
  <c r="M32" i="4"/>
  <c r="J34" i="5"/>
  <c r="N34" i="5"/>
  <c r="J32" i="3"/>
  <c r="N32" i="3"/>
  <c r="K33" i="4"/>
  <c r="O33" i="4"/>
  <c r="L35" i="5"/>
  <c r="P35" i="5"/>
  <c r="L32" i="3"/>
  <c r="P32" i="3"/>
  <c r="Q31" i="4"/>
  <c r="M33" i="4"/>
  <c r="J35" i="5"/>
  <c r="N35" i="5"/>
  <c r="Q31" i="5"/>
  <c r="Q32" i="5"/>
  <c r="J33" i="4"/>
  <c r="Q29" i="4"/>
  <c r="Q32" i="4" s="1"/>
  <c r="Q30" i="4"/>
  <c r="Q33" i="4" s="1"/>
  <c r="Q28" i="3"/>
  <c r="Q29" i="3"/>
  <c r="Q32" i="3" s="1"/>
  <c r="K38" i="1"/>
  <c r="L38" i="1"/>
  <c r="M38" i="1"/>
  <c r="N38" i="1"/>
  <c r="J38" i="1"/>
  <c r="K37" i="1"/>
  <c r="M37" i="1"/>
  <c r="N37" i="1"/>
  <c r="K36" i="1"/>
  <c r="M36" i="1"/>
  <c r="N36" i="1"/>
  <c r="J37" i="1"/>
  <c r="J36" i="1"/>
  <c r="Q31" i="3" l="1"/>
  <c r="Q35" i="5"/>
  <c r="Q34" i="5"/>
  <c r="O21" i="1" l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11" i="1"/>
  <c r="O12" i="1"/>
  <c r="O13" i="1"/>
  <c r="O14" i="1"/>
  <c r="O15" i="1"/>
  <c r="O16" i="1"/>
  <c r="O17" i="1"/>
  <c r="O18" i="1"/>
  <c r="O19" i="1"/>
  <c r="O20" i="1"/>
  <c r="O9" i="1"/>
  <c r="K40" i="1"/>
  <c r="L40" i="1"/>
  <c r="M40" i="1"/>
  <c r="N40" i="1"/>
  <c r="K39" i="1"/>
  <c r="L39" i="1"/>
  <c r="M39" i="1"/>
  <c r="N39" i="1"/>
  <c r="J40" i="1"/>
  <c r="J39" i="1"/>
  <c r="O38" i="1" l="1"/>
  <c r="O37" i="1"/>
  <c r="O40" i="1" s="1"/>
  <c r="O36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R9" i="1" s="1"/>
  <c r="O39" i="1" l="1"/>
</calcChain>
</file>

<file path=xl/sharedStrings.xml><?xml version="1.0" encoding="utf-8"?>
<sst xmlns="http://schemas.openxmlformats.org/spreadsheetml/2006/main" count="286" uniqueCount="208">
  <si>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</si>
  <si>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</si>
  <si>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</si>
  <si>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</si>
  <si>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</si>
  <si>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</si>
  <si>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</si>
  <si>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</si>
  <si>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</si>
  <si>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</si>
  <si>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</si>
  <si>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</si>
  <si>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</si>
  <si>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</si>
  <si>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</si>
  <si>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</si>
  <si>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</si>
  <si>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</si>
  <si>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</si>
  <si>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</si>
  <si>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</si>
  <si>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</si>
  <si>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</si>
  <si>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</si>
  <si>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211U0328</t>
  </si>
  <si>
    <t>211U0344</t>
  </si>
  <si>
    <t>211U0351</t>
  </si>
  <si>
    <t>211U0321</t>
  </si>
  <si>
    <t xml:space="preserve">MARTÍNEZ AZAMAR LINDSAY ATZIRY </t>
  </si>
  <si>
    <t xml:space="preserve">LUNA LUGO JONATAN DE JESÚS </t>
  </si>
  <si>
    <t xml:space="preserve">TELONA PACHECO JENNIFER </t>
  </si>
  <si>
    <t xml:space="preserve">CHIGO ACUA BRAYAN DE JESÚS </t>
  </si>
  <si>
    <t>MARCIAL CAMPECHANO MARLEN</t>
  </si>
  <si>
    <t>FISCAL FISCAL DANIEL</t>
  </si>
  <si>
    <t xml:space="preserve">QUINO CINTA KARINA GUADALUPE </t>
  </si>
  <si>
    <t xml:space="preserve">NAVARRETE RAMÍREZ HUGO ANTONIO </t>
  </si>
  <si>
    <t>RODRÍGUEZ VELASCO GÉNESIS GALILEA</t>
  </si>
  <si>
    <t xml:space="preserve">GUZMÁN MATACAPAN JOANA JATHSURY </t>
  </si>
  <si>
    <t>ORTEGA SANCHEZ PAUL DE JESUS</t>
  </si>
  <si>
    <t>CAMACHO IXTEPAN NORMAN XICUANI</t>
  </si>
  <si>
    <t>AMBROS XOLO FLOR GUADALUPE</t>
  </si>
  <si>
    <t>QUINO ATEN MARLI CITLALLY</t>
  </si>
  <si>
    <t>CORTES COBAXIN IVAN</t>
  </si>
  <si>
    <t>MARTÍNEZ GARCÍA ANTONI YAEL</t>
  </si>
  <si>
    <t xml:space="preserve">PÉREZ GALEANA JANNY MARICIELO </t>
  </si>
  <si>
    <t>POLITO TENORIO ANGEL</t>
  </si>
  <si>
    <t xml:space="preserve">CASAS PIO KARLA FERNANDA </t>
  </si>
  <si>
    <t>SEBA XALA ANGELES MAYLETH</t>
  </si>
  <si>
    <t>IXTEPAN CAPI BRAYAN DE JESÚS</t>
  </si>
  <si>
    <t>MOTO VAZQUEZ ALEX</t>
  </si>
  <si>
    <t>PRADO CASTRO SUGEY DEL CARMEN</t>
  </si>
  <si>
    <t>VALENTÍN ÁVILA CARLOS RONALDO</t>
  </si>
  <si>
    <t xml:space="preserve">FERMAN TOGA IRVIN ALDAIR </t>
  </si>
  <si>
    <t xml:space="preserve">VERGARA MONTALVO FATIMA MONSERRAT </t>
  </si>
  <si>
    <t>211U0340</t>
  </si>
  <si>
    <t>211U0334</t>
  </si>
  <si>
    <t>211U0358</t>
  </si>
  <si>
    <t>211U0322</t>
  </si>
  <si>
    <t>211U0338</t>
  </si>
  <si>
    <t>211U0353</t>
  </si>
  <si>
    <t>211U0355</t>
  </si>
  <si>
    <t>211U0330</t>
  </si>
  <si>
    <t>211U0346</t>
  </si>
  <si>
    <t>211U0317</t>
  </si>
  <si>
    <t>211U0315</t>
  </si>
  <si>
    <t>211U0326</t>
  </si>
  <si>
    <t>211U0339</t>
  </si>
  <si>
    <t xml:space="preserve">211U0347 </t>
  </si>
  <si>
    <t>211U0350</t>
  </si>
  <si>
    <t>211U0356</t>
  </si>
  <si>
    <t>211U0331</t>
  </si>
  <si>
    <t>221U0816</t>
  </si>
  <si>
    <t>211U0020</t>
  </si>
  <si>
    <t>211U0360</t>
  </si>
  <si>
    <t>211U0327</t>
  </si>
  <si>
    <t>211U0361</t>
  </si>
  <si>
    <t>407-A</t>
  </si>
  <si>
    <t>L.C. GUILLERMO MORALES CADENA</t>
  </si>
  <si>
    <t>FEBRERO - JULIO 2023</t>
  </si>
  <si>
    <t>201U0170</t>
  </si>
  <si>
    <t>BAXIN NOLASCO EMILY DARINA</t>
  </si>
  <si>
    <t>CHAPOL VENTURA LUIS JAIR</t>
  </si>
  <si>
    <t>CHAVEZ ALEJO KARINA</t>
  </si>
  <si>
    <t>DOMINGUEZ MARCIAL ANGIE MADAI</t>
  </si>
  <si>
    <t>GAPI FARARONI DIANA JACQUELYNE</t>
  </si>
  <si>
    <t>GOMEZ HERNANDEZ MELANIE PALOMA</t>
  </si>
  <si>
    <t>HERNANDEZ ANTEMATE ROSA MARIA</t>
  </si>
  <si>
    <t>JIMENEZ TENORIO JORGE ANTONIO</t>
  </si>
  <si>
    <t>MALAGA BUSTAMANTE CARLOS</t>
  </si>
  <si>
    <t>MAYO ZAPOT DAVID R</t>
  </si>
  <si>
    <t>NUÑEZ CHAGALA JENNIFER</t>
  </si>
  <si>
    <t>ORTEGA LOZADA EDGAR ANTONIO</t>
  </si>
  <si>
    <t>QUINTANAR REYES ANGEL KALEB</t>
  </si>
  <si>
    <t>RUIZ JUAREZ SAEL</t>
  </si>
  <si>
    <t>SANCHEZ GARCIA MARLA IVETTE</t>
  </si>
  <si>
    <t>VELASCO PUCHETA ARIADNA R</t>
  </si>
  <si>
    <t>XALA SILVA SYLVIA</t>
  </si>
  <si>
    <t>ZACARIAS ALVAREZ DAVID ENRIQUE</t>
  </si>
  <si>
    <t>201U0172</t>
  </si>
  <si>
    <t>201U0174</t>
  </si>
  <si>
    <t>201U0175</t>
  </si>
  <si>
    <t>201U0178</t>
  </si>
  <si>
    <t>201U0180</t>
  </si>
  <si>
    <t>201U0181</t>
  </si>
  <si>
    <t>201U0474</t>
  </si>
  <si>
    <t>181U0188</t>
  </si>
  <si>
    <t>201U0500</t>
  </si>
  <si>
    <t>191U0302</t>
  </si>
  <si>
    <t>201U0265</t>
  </si>
  <si>
    <t>181U0323</t>
  </si>
  <si>
    <t>201U0471</t>
  </si>
  <si>
    <t>201U0551</t>
  </si>
  <si>
    <t>201U0557</t>
  </si>
  <si>
    <t>181U0334</t>
  </si>
  <si>
    <t>201U0550</t>
  </si>
  <si>
    <t>INGENIERÍA DE COSTOS</t>
  </si>
  <si>
    <t>GOMEZ CARRASCO ZAHIRA JANETH</t>
  </si>
  <si>
    <t>211U0329</t>
  </si>
  <si>
    <t>ADMINISTRACION Y CONTABILIDAD</t>
  </si>
  <si>
    <t>231U0006</t>
  </si>
  <si>
    <t>ALEJOS XALA BIANEY</t>
  </si>
  <si>
    <t>221U0526</t>
  </si>
  <si>
    <t>221U0529</t>
  </si>
  <si>
    <t>221U0531</t>
  </si>
  <si>
    <t>221U0532</t>
  </si>
  <si>
    <t>221U0537</t>
  </si>
  <si>
    <t>221U0538</t>
  </si>
  <si>
    <t>221U0540</t>
  </si>
  <si>
    <t>221U0541</t>
  </si>
  <si>
    <t>221U0799</t>
  </si>
  <si>
    <t>221U0544</t>
  </si>
  <si>
    <t>221U0546</t>
  </si>
  <si>
    <t>221U0547</t>
  </si>
  <si>
    <t>221U0550</t>
  </si>
  <si>
    <t>221U0552</t>
  </si>
  <si>
    <t>221U0554</t>
  </si>
  <si>
    <t>221U0555</t>
  </si>
  <si>
    <t>221U0562</t>
  </si>
  <si>
    <t>221U0563</t>
  </si>
  <si>
    <t>221U0566</t>
  </si>
  <si>
    <t>ANOTA CARDOZA OLIVER DE JESÚS</t>
  </si>
  <si>
    <t>BUSTAMANTE MARTINEZ ANDRES RODRIGO</t>
  </si>
  <si>
    <t>CHACHA MORALES EDGAR FERNANDO</t>
  </si>
  <si>
    <t>COBAXIN BAXIN PEDRO DE JESUS</t>
  </si>
  <si>
    <t>GARCÍA BARRERA ALEXANDER EMILIO</t>
  </si>
  <si>
    <t>GOMEZ HERNANDEZ AHIRAM ALBERTO</t>
  </si>
  <si>
    <t>IXBA FERNÁNDEZ OMAR</t>
  </si>
  <si>
    <t>JIMENEZ REYES JUAN JOSE</t>
  </si>
  <si>
    <t>LINDO CONDE IVAN DE JESUS</t>
  </si>
  <si>
    <t>LUNA RODRIGUEZ DILAN</t>
  </si>
  <si>
    <t>MALAGA ORTIZ JULIAN ROSENDO</t>
  </si>
  <si>
    <t>MARCIAL FISCAL JUAN JOSE</t>
  </si>
  <si>
    <t>MONTAN XOLIO DIEGO ALBERTO</t>
  </si>
  <si>
    <t>POLITO CERON MIGUEL DE JESUS</t>
  </si>
  <si>
    <t>PUCHETA AGUILERA ALONDRA LIZET</t>
  </si>
  <si>
    <t>QUINO CAIXBA PERLA JOSELIN</t>
  </si>
  <si>
    <t>TEOBA HERRERA ROCIO</t>
  </si>
  <si>
    <t>TIBURCIO CUEVAS KEVIN ALEXIS</t>
  </si>
  <si>
    <t>VENTURA GRACIA OSSWILL URIEL</t>
  </si>
  <si>
    <t>221U0831</t>
  </si>
  <si>
    <t>221U0530</t>
  </si>
  <si>
    <t>221U0533</t>
  </si>
  <si>
    <t>221U0534</t>
  </si>
  <si>
    <t>221U0822</t>
  </si>
  <si>
    <t>221U0535</t>
  </si>
  <si>
    <t>221U0536</t>
  </si>
  <si>
    <t>221U0539</t>
  </si>
  <si>
    <t>221U0568</t>
  </si>
  <si>
    <t>221U0543</t>
  </si>
  <si>
    <t>221U0545</t>
  </si>
  <si>
    <t>221U0548</t>
  </si>
  <si>
    <t>221U0549</t>
  </si>
  <si>
    <t>221U0556</t>
  </si>
  <si>
    <t>221U0558</t>
  </si>
  <si>
    <t>221U0559</t>
  </si>
  <si>
    <t>221U0560</t>
  </si>
  <si>
    <t>221U0561</t>
  </si>
  <si>
    <t>221U0569</t>
  </si>
  <si>
    <t>ANTONINO BAUTISTA CARLOS EDUARDO</t>
  </si>
  <si>
    <t>CAAMAL GUERRA SERGIO EDUARDO</t>
  </si>
  <si>
    <t>CARMONA XOLO RENATA NICOLE</t>
  </si>
  <si>
    <t>COBAXIN VILLASEÑOR CARLOS</t>
  </si>
  <si>
    <t>COYOLT ROSENDO EDUARDO</t>
  </si>
  <si>
    <t>EDUARDO AZAMAR FRANCISCO</t>
  </si>
  <si>
    <t>FÉLIX PASCUAL HUGO DE JESÚS</t>
  </si>
  <si>
    <t>GARCIA GUTIERREZ BRYAN</t>
  </si>
  <si>
    <t>IXBA DE LA CRUZ BRAYAN AMADO</t>
  </si>
  <si>
    <t>LOPEZ LOPEZ SIDNEY</t>
  </si>
  <si>
    <t>LUCHO PAXTIAN JOSE MARTIN</t>
  </si>
  <si>
    <t>LÓPEZ ESCRIBANO ISRAEL ANTONIO</t>
  </si>
  <si>
    <t>MARIN ORTIZ ULISES</t>
  </si>
  <si>
    <t>MARTÍNEZ PICHAL YAHANA DE LOS ÁNGELES</t>
  </si>
  <si>
    <t>QUINO OCHOA CARLOS AGUSTIN</t>
  </si>
  <si>
    <t>ROSAS MINQUIZ NAOMI</t>
  </si>
  <si>
    <t>ROSAS ROSAS JESUS ALEJANDRO</t>
  </si>
  <si>
    <t>SANTIAGO REYES ARGELIO</t>
  </si>
  <si>
    <t>SERRANO VELAZQUEZ ESMERALDA</t>
  </si>
  <si>
    <t>TORRES NAVARRETE ELMER URIEL</t>
  </si>
  <si>
    <t>221U0565</t>
  </si>
  <si>
    <t>221U0567</t>
  </si>
  <si>
    <t>VELASCO XOLO JOSE ROBERTO</t>
  </si>
  <si>
    <t>ZAPOT RAMOS MARCOS OSIRIS</t>
  </si>
  <si>
    <t>221U0527</t>
  </si>
  <si>
    <t>211-A</t>
  </si>
  <si>
    <t>606-A</t>
  </si>
  <si>
    <t>INSTRUMENTOS DE PRESUPUESTACION EMPRESARIAL</t>
  </si>
  <si>
    <t>211-B</t>
  </si>
  <si>
    <t>221u0563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</si>
</sst>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9" fontId="1" fillId="3" borderId="2" xfId="1" applyFont="1" applyFill="1" applyBorder="1" applyAlignment="1">
      <alignment horizontal="center" vertical="center"/>
    </xf>
    <xf numFmtId="9" fontId="5" fillId="3" borderId="2" xfId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3" borderId="4" xfId="0" applyNumberFormat="1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3" fontId="5" fillId="3" borderId="2" xfId="1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T37"/>
  <sheetViews>
    <sheetView tabSelected="1" zoomScale="84" zoomScaleNormal="84" workbookViewId="0"/>
  </sheetViews>
  <sheetFormatPr baseColWidth="10" defaultRowHeight="15" x14ac:dyDescent="0.25"/>
  <cols>
    <col min="1" max="1" width="1.28515625" style="2" customWidth="1"/>
    <col min="2" max="2" width="5" style="2" customWidth="1"/>
    <col min="3" max="3" width="10.85546875" style="2" customWidth="1"/>
    <col min="4" max="9" width="7.7109375" style="2" customWidth="1"/>
    <col min="10" max="10" width="7.140625" style="2" customWidth="1"/>
    <col min="11" max="12" width="5.7109375" style="2" customWidth="1"/>
    <col min="13" max="13" width="6.42578125" style="2" customWidth="1"/>
    <col min="14" max="16" width="5.7109375" style="2" customWidth="1"/>
    <col min="17" max="17" width="8.7109375" style="2" customWidth="1"/>
    <col min="18" max="19" width="5.7109375" style="2" customWidth="1"/>
    <col min="20" max="16384" width="11.42578125" style="2"/>
  </cols>
  <sheetData>
    <row r="2" spans="2:20" ht="15.75" x14ac:dyDescent="0.25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1"/>
      <c r="R2" s="1"/>
    </row>
    <row r="3" spans="2:20" x14ac:dyDescent="0.2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3"/>
      <c r="R3" s="3"/>
    </row>
    <row r="4" spans="2:20" x14ac:dyDescent="0.25">
      <c r="C4" s="2" t="s">
        <v>0</v>
      </c>
      <c r="D4" s="55" t="s">
        <v>118</v>
      </c>
      <c r="E4" s="55"/>
      <c r="F4" s="55"/>
      <c r="G4" s="55"/>
      <c r="I4" s="2" t="s">
        <v>1</v>
      </c>
      <c r="J4" s="56" t="s">
        <v>203</v>
      </c>
      <c r="K4" s="56"/>
      <c r="M4" s="2" t="s">
        <v>2</v>
      </c>
      <c r="N4" s="57">
        <v>45009</v>
      </c>
      <c r="O4" s="57"/>
    </row>
    <row r="5" spans="2:20" ht="6.75" customHeight="1" x14ac:dyDescent="0.25">
      <c r="D5" s="4"/>
      <c r="E5" s="4"/>
      <c r="F5" s="4"/>
      <c r="G5" s="4"/>
    </row>
    <row r="6" spans="2:20" x14ac:dyDescent="0.25">
      <c r="C6" s="2" t="s">
        <v>3</v>
      </c>
      <c r="D6" s="56" t="s">
        <v>78</v>
      </c>
      <c r="E6" s="56"/>
      <c r="F6" s="56"/>
      <c r="G6" s="56"/>
      <c r="I6" s="58" t="s">
        <v>22</v>
      </c>
      <c r="J6" s="58"/>
      <c r="K6" s="59" t="s">
        <v>77</v>
      </c>
      <c r="L6" s="59"/>
      <c r="M6" s="59"/>
      <c r="N6" s="59"/>
      <c r="O6" s="59"/>
      <c r="P6" s="59"/>
    </row>
    <row r="7" spans="2:20" ht="11.25" customHeight="1" x14ac:dyDescent="0.25"/>
    <row r="8" spans="2:20" x14ac:dyDescent="0.25">
      <c r="B8" s="5" t="s">
        <v>4</v>
      </c>
      <c r="C8" s="5" t="s">
        <v>6</v>
      </c>
      <c r="D8" s="60" t="s">
        <v>5</v>
      </c>
      <c r="E8" s="60"/>
      <c r="F8" s="60"/>
      <c r="G8" s="60"/>
      <c r="H8" s="60"/>
      <c r="I8" s="60"/>
      <c r="J8" s="6" t="s">
        <v>7</v>
      </c>
      <c r="K8" s="6" t="s">
        <v>10</v>
      </c>
      <c r="L8" s="6" t="s">
        <v>11</v>
      </c>
      <c r="M8" s="6" t="s">
        <v>12</v>
      </c>
      <c r="N8" s="6" t="s">
        <v>13</v>
      </c>
      <c r="O8" s="6" t="s">
        <v>14</v>
      </c>
      <c r="P8" s="6" t="s">
        <v>15</v>
      </c>
      <c r="Q8" s="7" t="s">
        <v>23</v>
      </c>
    </row>
    <row r="9" spans="2:20" x14ac:dyDescent="0.25">
      <c r="B9" s="8">
        <v>1</v>
      </c>
      <c r="C9" s="10" t="s">
        <v>119</v>
      </c>
      <c r="D9" s="41" t="s">
        <v>120</v>
      </c>
      <c r="E9" s="42"/>
      <c r="F9" s="42"/>
      <c r="G9" s="42"/>
      <c r="H9" s="42"/>
      <c r="I9" s="43"/>
      <c r="J9" s="6">
        <v>97</v>
      </c>
      <c r="K9" s="6">
        <v>95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9">
        <f>SUM(J9:P9)/7</f>
        <v>27.428571428571427</v>
      </c>
      <c r="T9" s="28">
        <f>SUM(J9:J28)/B28</f>
        <v>86.6</v>
      </c>
    </row>
    <row r="10" spans="2:20" x14ac:dyDescent="0.25">
      <c r="B10" s="8">
        <f>B9+1</f>
        <v>2</v>
      </c>
      <c r="C10" s="10" t="s">
        <v>121</v>
      </c>
      <c r="D10" s="41" t="s">
        <v>140</v>
      </c>
      <c r="E10" s="42"/>
      <c r="F10" s="42"/>
      <c r="G10" s="42"/>
      <c r="H10" s="42"/>
      <c r="I10" s="43"/>
      <c r="J10" s="6">
        <v>98</v>
      </c>
      <c r="K10" s="6">
        <v>95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9">
        <f t="shared" ref="Q10:Q28" si="0">SUM(J10:P10)/7</f>
        <v>27.571428571428573</v>
      </c>
      <c r="T10" s="22"/>
    </row>
    <row r="11" spans="2:20" x14ac:dyDescent="0.25">
      <c r="B11" s="8">
        <f t="shared" ref="B11:B28" si="1">B10+1</f>
        <v>3</v>
      </c>
      <c r="C11" s="10" t="s">
        <v>122</v>
      </c>
      <c r="D11" s="50" t="s">
        <v>141</v>
      </c>
      <c r="E11" s="51"/>
      <c r="F11" s="51"/>
      <c r="G11" s="51"/>
      <c r="H11" s="51"/>
      <c r="I11" s="52"/>
      <c r="J11" s="27">
        <v>0</v>
      </c>
      <c r="K11" s="6">
        <v>80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9">
        <f t="shared" si="0"/>
        <v>11.428571428571429</v>
      </c>
      <c r="T11" s="22">
        <f>(17/20)*100</f>
        <v>85</v>
      </c>
    </row>
    <row r="12" spans="2:20" x14ac:dyDescent="0.25">
      <c r="B12" s="8">
        <f t="shared" si="1"/>
        <v>4</v>
      </c>
      <c r="C12" s="10" t="s">
        <v>123</v>
      </c>
      <c r="D12" s="50" t="s">
        <v>142</v>
      </c>
      <c r="E12" s="51"/>
      <c r="F12" s="51"/>
      <c r="G12" s="51"/>
      <c r="H12" s="51"/>
      <c r="I12" s="52"/>
      <c r="J12" s="27">
        <v>98</v>
      </c>
      <c r="K12" s="6">
        <v>97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9">
        <f t="shared" si="0"/>
        <v>27.857142857142858</v>
      </c>
      <c r="T12" s="22"/>
    </row>
    <row r="13" spans="2:20" x14ac:dyDescent="0.25">
      <c r="B13" s="8">
        <f t="shared" si="1"/>
        <v>5</v>
      </c>
      <c r="C13" s="10" t="s">
        <v>124</v>
      </c>
      <c r="D13" s="50" t="s">
        <v>143</v>
      </c>
      <c r="E13" s="51"/>
      <c r="F13" s="51"/>
      <c r="G13" s="51"/>
      <c r="H13" s="51"/>
      <c r="I13" s="52"/>
      <c r="J13" s="27">
        <v>97</v>
      </c>
      <c r="K13" s="6">
        <v>99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9">
        <f t="shared" si="0"/>
        <v>28</v>
      </c>
    </row>
    <row r="14" spans="2:20" x14ac:dyDescent="0.25">
      <c r="B14" s="8">
        <f t="shared" si="1"/>
        <v>6</v>
      </c>
      <c r="C14" s="10" t="s">
        <v>125</v>
      </c>
      <c r="D14" s="50" t="s">
        <v>144</v>
      </c>
      <c r="E14" s="51"/>
      <c r="F14" s="51"/>
      <c r="G14" s="51"/>
      <c r="H14" s="51"/>
      <c r="I14" s="52"/>
      <c r="J14" s="27">
        <v>99</v>
      </c>
      <c r="K14" s="6">
        <v>95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9">
        <f t="shared" si="0"/>
        <v>27.714285714285715</v>
      </c>
    </row>
    <row r="15" spans="2:20" x14ac:dyDescent="0.25">
      <c r="B15" s="8">
        <f t="shared" si="1"/>
        <v>7</v>
      </c>
      <c r="C15" s="10" t="s">
        <v>126</v>
      </c>
      <c r="D15" s="50" t="s">
        <v>145</v>
      </c>
      <c r="E15" s="51"/>
      <c r="F15" s="51"/>
      <c r="G15" s="51"/>
      <c r="H15" s="51"/>
      <c r="I15" s="52"/>
      <c r="J15" s="27">
        <v>96</v>
      </c>
      <c r="K15" s="6">
        <v>97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9">
        <f t="shared" si="0"/>
        <v>27.571428571428573</v>
      </c>
    </row>
    <row r="16" spans="2:20" x14ac:dyDescent="0.25">
      <c r="B16" s="8">
        <f t="shared" si="1"/>
        <v>8</v>
      </c>
      <c r="C16" s="10" t="s">
        <v>127</v>
      </c>
      <c r="D16" s="50" t="s">
        <v>146</v>
      </c>
      <c r="E16" s="51"/>
      <c r="F16" s="51"/>
      <c r="G16" s="51"/>
      <c r="H16" s="51"/>
      <c r="I16" s="52"/>
      <c r="J16" s="27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9">
        <f t="shared" si="0"/>
        <v>0</v>
      </c>
    </row>
    <row r="17" spans="2:17" x14ac:dyDescent="0.25">
      <c r="B17" s="8">
        <f t="shared" si="1"/>
        <v>9</v>
      </c>
      <c r="C17" s="10" t="s">
        <v>128</v>
      </c>
      <c r="D17" s="41" t="s">
        <v>147</v>
      </c>
      <c r="E17" s="42"/>
      <c r="F17" s="42"/>
      <c r="G17" s="42"/>
      <c r="H17" s="42"/>
      <c r="I17" s="43"/>
      <c r="J17" s="6">
        <v>97</v>
      </c>
      <c r="K17" s="6">
        <v>93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9">
        <f t="shared" si="0"/>
        <v>27.142857142857142</v>
      </c>
    </row>
    <row r="18" spans="2:17" x14ac:dyDescent="0.25">
      <c r="B18" s="8">
        <f t="shared" si="1"/>
        <v>10</v>
      </c>
      <c r="C18" s="10" t="s">
        <v>129</v>
      </c>
      <c r="D18" s="41" t="s">
        <v>148</v>
      </c>
      <c r="E18" s="42"/>
      <c r="F18" s="42"/>
      <c r="G18" s="42"/>
      <c r="H18" s="42"/>
      <c r="I18" s="43"/>
      <c r="J18" s="6">
        <v>95</v>
      </c>
      <c r="K18" s="6">
        <v>95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9">
        <f t="shared" si="0"/>
        <v>27.142857142857142</v>
      </c>
    </row>
    <row r="19" spans="2:17" x14ac:dyDescent="0.25">
      <c r="B19" s="8">
        <f t="shared" si="1"/>
        <v>11</v>
      </c>
      <c r="C19" s="10" t="s">
        <v>130</v>
      </c>
      <c r="D19" s="41" t="s">
        <v>149</v>
      </c>
      <c r="E19" s="42"/>
      <c r="F19" s="42"/>
      <c r="G19" s="42"/>
      <c r="H19" s="42"/>
      <c r="I19" s="43"/>
      <c r="J19" s="6">
        <v>95</v>
      </c>
      <c r="K19" s="6">
        <v>94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9">
        <f t="shared" si="0"/>
        <v>27</v>
      </c>
    </row>
    <row r="20" spans="2:17" x14ac:dyDescent="0.25">
      <c r="B20" s="8">
        <f t="shared" si="1"/>
        <v>12</v>
      </c>
      <c r="C20" s="10" t="s">
        <v>131</v>
      </c>
      <c r="D20" s="41" t="s">
        <v>150</v>
      </c>
      <c r="E20" s="42"/>
      <c r="F20" s="42"/>
      <c r="G20" s="42"/>
      <c r="H20" s="42"/>
      <c r="I20" s="43"/>
      <c r="J20" s="6">
        <v>97</v>
      </c>
      <c r="K20" s="6">
        <v>96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9">
        <f t="shared" si="0"/>
        <v>27.571428571428573</v>
      </c>
    </row>
    <row r="21" spans="2:17" x14ac:dyDescent="0.25">
      <c r="B21" s="8">
        <f t="shared" si="1"/>
        <v>13</v>
      </c>
      <c r="C21" s="10" t="s">
        <v>132</v>
      </c>
      <c r="D21" s="41" t="s">
        <v>151</v>
      </c>
      <c r="E21" s="42"/>
      <c r="F21" s="42"/>
      <c r="G21" s="42"/>
      <c r="H21" s="42"/>
      <c r="I21" s="43"/>
      <c r="J21" s="6">
        <v>97</v>
      </c>
      <c r="K21" s="6">
        <v>95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9">
        <f t="shared" si="0"/>
        <v>27.428571428571427</v>
      </c>
    </row>
    <row r="22" spans="2:17" x14ac:dyDescent="0.25">
      <c r="B22" s="8">
        <f t="shared" si="1"/>
        <v>14</v>
      </c>
      <c r="C22" s="10" t="s">
        <v>133</v>
      </c>
      <c r="D22" s="41" t="s">
        <v>152</v>
      </c>
      <c r="E22" s="42"/>
      <c r="F22" s="42"/>
      <c r="G22" s="42"/>
      <c r="H22" s="42"/>
      <c r="I22" s="43"/>
      <c r="J22" s="6">
        <v>85</v>
      </c>
      <c r="K22" s="6">
        <v>90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9">
        <f t="shared" si="0"/>
        <v>25</v>
      </c>
    </row>
    <row r="23" spans="2:17" x14ac:dyDescent="0.25">
      <c r="B23" s="8">
        <f t="shared" si="1"/>
        <v>15</v>
      </c>
      <c r="C23" s="10" t="s">
        <v>134</v>
      </c>
      <c r="D23" s="41" t="s">
        <v>153</v>
      </c>
      <c r="E23" s="42"/>
      <c r="F23" s="42"/>
      <c r="G23" s="42"/>
      <c r="H23" s="42"/>
      <c r="I23" s="43"/>
      <c r="J23" s="6">
        <v>95</v>
      </c>
      <c r="K23" s="6">
        <v>98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9">
        <f t="shared" si="0"/>
        <v>27.571428571428573</v>
      </c>
    </row>
    <row r="24" spans="2:17" x14ac:dyDescent="0.25">
      <c r="B24" s="8">
        <f t="shared" si="1"/>
        <v>16</v>
      </c>
      <c r="C24" s="10" t="s">
        <v>135</v>
      </c>
      <c r="D24" s="41" t="s">
        <v>154</v>
      </c>
      <c r="E24" s="42"/>
      <c r="F24" s="42"/>
      <c r="G24" s="42"/>
      <c r="H24" s="42"/>
      <c r="I24" s="43"/>
      <c r="J24" s="6">
        <v>97</v>
      </c>
      <c r="K24" s="6">
        <v>95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9">
        <f t="shared" si="0"/>
        <v>27.428571428571427</v>
      </c>
    </row>
    <row r="25" spans="2:17" x14ac:dyDescent="0.25">
      <c r="B25" s="8">
        <f t="shared" si="1"/>
        <v>17</v>
      </c>
      <c r="C25" s="10" t="s">
        <v>136</v>
      </c>
      <c r="D25" s="41" t="s">
        <v>155</v>
      </c>
      <c r="E25" s="42"/>
      <c r="F25" s="42"/>
      <c r="G25" s="42"/>
      <c r="H25" s="42"/>
      <c r="I25" s="43"/>
      <c r="J25" s="6">
        <v>100</v>
      </c>
      <c r="K25" s="6">
        <v>100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9">
        <f t="shared" si="0"/>
        <v>28.571428571428573</v>
      </c>
    </row>
    <row r="26" spans="2:17" x14ac:dyDescent="0.25">
      <c r="B26" s="8">
        <f t="shared" si="1"/>
        <v>18</v>
      </c>
      <c r="C26" s="10" t="s">
        <v>137</v>
      </c>
      <c r="D26" s="41" t="s">
        <v>156</v>
      </c>
      <c r="E26" s="42"/>
      <c r="F26" s="42"/>
      <c r="G26" s="42"/>
      <c r="H26" s="42"/>
      <c r="I26" s="43"/>
      <c r="J26" s="6">
        <v>100</v>
      </c>
      <c r="K26" s="6">
        <v>100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9">
        <f t="shared" si="0"/>
        <v>28.571428571428573</v>
      </c>
    </row>
    <row r="27" spans="2:17" x14ac:dyDescent="0.25">
      <c r="B27" s="8">
        <f t="shared" si="1"/>
        <v>19</v>
      </c>
      <c r="C27" s="10" t="s">
        <v>138</v>
      </c>
      <c r="D27" s="41" t="s">
        <v>157</v>
      </c>
      <c r="E27" s="42"/>
      <c r="F27" s="42"/>
      <c r="G27" s="42"/>
      <c r="H27" s="42"/>
      <c r="I27" s="43"/>
      <c r="J27" s="6">
        <v>92</v>
      </c>
      <c r="K27" s="6">
        <v>96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9">
        <f t="shared" si="0"/>
        <v>26.857142857142858</v>
      </c>
    </row>
    <row r="28" spans="2:17" x14ac:dyDescent="0.25">
      <c r="B28" s="8">
        <f t="shared" si="1"/>
        <v>20</v>
      </c>
      <c r="C28" s="10" t="s">
        <v>139</v>
      </c>
      <c r="D28" s="41" t="s">
        <v>158</v>
      </c>
      <c r="E28" s="42"/>
      <c r="F28" s="42"/>
      <c r="G28" s="42"/>
      <c r="H28" s="42"/>
      <c r="I28" s="43"/>
      <c r="J28" s="6">
        <v>97</v>
      </c>
      <c r="K28" s="6">
        <v>95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9">
        <f t="shared" si="0"/>
        <v>27.428571428571427</v>
      </c>
    </row>
    <row r="29" spans="2:17" x14ac:dyDescent="0.25">
      <c r="C29" s="44"/>
      <c r="D29" s="44"/>
      <c r="E29" s="11"/>
      <c r="H29" s="46" t="s">
        <v>19</v>
      </c>
      <c r="I29" s="46"/>
      <c r="J29" s="12">
        <f t="shared" ref="J29:Q29" si="2">COUNTIF(J9:J28,"&gt;=70")</f>
        <v>18</v>
      </c>
      <c r="K29" s="12">
        <f t="shared" si="2"/>
        <v>19</v>
      </c>
      <c r="L29" s="12">
        <f t="shared" si="2"/>
        <v>0</v>
      </c>
      <c r="M29" s="12">
        <f t="shared" si="2"/>
        <v>0</v>
      </c>
      <c r="N29" s="12">
        <f t="shared" si="2"/>
        <v>0</v>
      </c>
      <c r="O29" s="12">
        <f t="shared" si="2"/>
        <v>0</v>
      </c>
      <c r="P29" s="12">
        <f t="shared" si="2"/>
        <v>0</v>
      </c>
      <c r="Q29" s="13">
        <f t="shared" si="2"/>
        <v>0</v>
      </c>
    </row>
    <row r="30" spans="2:17" x14ac:dyDescent="0.25">
      <c r="C30" s="44"/>
      <c r="D30" s="44"/>
      <c r="E30" s="14"/>
      <c r="H30" s="49" t="s">
        <v>20</v>
      </c>
      <c r="I30" s="49"/>
      <c r="J30" s="15">
        <f t="shared" ref="J30:Q30" si="3">COUNTIF(J9:J28,"&lt;70")</f>
        <v>2</v>
      </c>
      <c r="K30" s="15">
        <f t="shared" si="3"/>
        <v>1</v>
      </c>
      <c r="L30" s="15">
        <f t="shared" si="3"/>
        <v>20</v>
      </c>
      <c r="M30" s="15">
        <f t="shared" si="3"/>
        <v>20</v>
      </c>
      <c r="N30" s="15">
        <f t="shared" si="3"/>
        <v>20</v>
      </c>
      <c r="O30" s="15">
        <f t="shared" si="3"/>
        <v>20</v>
      </c>
      <c r="P30" s="15">
        <f t="shared" si="3"/>
        <v>20</v>
      </c>
      <c r="Q30" s="15">
        <f t="shared" si="3"/>
        <v>20</v>
      </c>
    </row>
    <row r="31" spans="2:17" x14ac:dyDescent="0.25">
      <c r="C31" s="44"/>
      <c r="D31" s="44"/>
      <c r="E31" s="44"/>
      <c r="H31" s="49" t="s">
        <v>21</v>
      </c>
      <c r="I31" s="49"/>
      <c r="J31" s="15">
        <f t="shared" ref="J31:Q31" si="4">COUNT(J9:J28)</f>
        <v>20</v>
      </c>
      <c r="K31" s="15">
        <f t="shared" si="4"/>
        <v>20</v>
      </c>
      <c r="L31" s="15">
        <f t="shared" si="4"/>
        <v>20</v>
      </c>
      <c r="M31" s="15">
        <f t="shared" si="4"/>
        <v>20</v>
      </c>
      <c r="N31" s="15">
        <f t="shared" si="4"/>
        <v>20</v>
      </c>
      <c r="O31" s="15">
        <f t="shared" si="4"/>
        <v>20</v>
      </c>
      <c r="P31" s="15">
        <f t="shared" si="4"/>
        <v>20</v>
      </c>
      <c r="Q31" s="15">
        <f t="shared" si="4"/>
        <v>20</v>
      </c>
    </row>
    <row r="32" spans="2:17" x14ac:dyDescent="0.25">
      <c r="C32" s="44"/>
      <c r="D32" s="44"/>
      <c r="E32" s="11"/>
      <c r="F32" s="16"/>
      <c r="H32" s="45" t="s">
        <v>16</v>
      </c>
      <c r="I32" s="45"/>
      <c r="J32" s="17">
        <f>J29/J31</f>
        <v>0.9</v>
      </c>
      <c r="K32" s="18">
        <f t="shared" ref="K32:Q32" si="5">K29/K31</f>
        <v>0.95</v>
      </c>
      <c r="L32" s="18">
        <f t="shared" si="5"/>
        <v>0</v>
      </c>
      <c r="M32" s="18">
        <f t="shared" si="5"/>
        <v>0</v>
      </c>
      <c r="N32" s="18">
        <f t="shared" si="5"/>
        <v>0</v>
      </c>
      <c r="O32" s="18">
        <f t="shared" si="5"/>
        <v>0</v>
      </c>
      <c r="P32" s="18">
        <f t="shared" si="5"/>
        <v>0</v>
      </c>
      <c r="Q32" s="18">
        <f t="shared" si="5"/>
        <v>0</v>
      </c>
    </row>
    <row r="33" spans="3:17" x14ac:dyDescent="0.25">
      <c r="C33" s="44"/>
      <c r="D33" s="44"/>
      <c r="E33" s="11"/>
      <c r="F33" s="16"/>
      <c r="H33" s="45" t="s">
        <v>17</v>
      </c>
      <c r="I33" s="45"/>
      <c r="J33" s="17">
        <f>J30/J31</f>
        <v>0.1</v>
      </c>
      <c r="K33" s="17">
        <f t="shared" ref="K33:Q33" si="6">K30/K31</f>
        <v>0.05</v>
      </c>
      <c r="L33" s="18">
        <f t="shared" si="6"/>
        <v>1</v>
      </c>
      <c r="M33" s="18">
        <f t="shared" si="6"/>
        <v>1</v>
      </c>
      <c r="N33" s="18">
        <f t="shared" si="6"/>
        <v>1</v>
      </c>
      <c r="O33" s="18">
        <f t="shared" si="6"/>
        <v>1</v>
      </c>
      <c r="P33" s="18">
        <f t="shared" si="6"/>
        <v>1</v>
      </c>
      <c r="Q33" s="18">
        <f t="shared" si="6"/>
        <v>1</v>
      </c>
    </row>
    <row r="34" spans="3:17" x14ac:dyDescent="0.25">
      <c r="C34" s="44"/>
      <c r="D34" s="44"/>
      <c r="E34" s="14"/>
      <c r="F34" s="16"/>
    </row>
    <row r="35" spans="3:17" x14ac:dyDescent="0.25">
      <c r="C35" s="11"/>
      <c r="D35" s="11"/>
      <c r="E35" s="14"/>
      <c r="F35" s="16"/>
    </row>
    <row r="36" spans="3:17" x14ac:dyDescent="0.25">
      <c r="J36" s="47"/>
      <c r="K36" s="47"/>
      <c r="L36" s="47"/>
      <c r="M36" s="47"/>
      <c r="N36" s="47"/>
      <c r="O36" s="47"/>
      <c r="P36" s="47"/>
    </row>
    <row r="37" spans="3:17" x14ac:dyDescent="0.25">
      <c r="J37" s="48" t="s">
        <v>18</v>
      </c>
      <c r="K37" s="48"/>
      <c r="L37" s="48"/>
      <c r="M37" s="48"/>
      <c r="N37" s="48"/>
      <c r="O37" s="48"/>
      <c r="P37" s="48"/>
    </row>
  </sheetData>
  <mergeCells count="42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4:D34"/>
    <mergeCell ref="J36:P36"/>
    <mergeCell ref="J37:P37"/>
    <mergeCell ref="C30:D30"/>
    <mergeCell ref="H30:I30"/>
    <mergeCell ref="C31:E31"/>
    <mergeCell ref="H31:I31"/>
    <mergeCell ref="C32:D32"/>
    <mergeCell ref="H32:I32"/>
    <mergeCell ref="D26:I26"/>
    <mergeCell ref="D27:I27"/>
    <mergeCell ref="D28:I28"/>
    <mergeCell ref="C33:D33"/>
    <mergeCell ref="H33:I33"/>
    <mergeCell ref="C29:D29"/>
    <mergeCell ref="H29:I2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39"/>
  <sheetViews>
    <sheetView zoomScale="70" zoomScaleNormal="70" workbookViewId="0"/>
  </sheetViews>
  <sheetFormatPr baseColWidth="10" defaultRowHeight="15" x14ac:dyDescent="0.25"/>
  <cols>
    <col min="1" max="1" width="1.28515625" style="2" customWidth="1"/>
    <col min="2" max="2" width="5" style="2" customWidth="1"/>
    <col min="3" max="3" width="10.85546875" style="2" customWidth="1"/>
    <col min="4" max="9" width="7.7109375" style="2" customWidth="1"/>
    <col min="10" max="10" width="7.140625" style="2" customWidth="1"/>
    <col min="11" max="12" width="5.7109375" style="2" customWidth="1"/>
    <col min="13" max="13" width="6.42578125" style="2" customWidth="1"/>
    <col min="14" max="16" width="5.7109375" style="2" customWidth="1"/>
    <col min="17" max="17" width="8.7109375" style="2" customWidth="1"/>
    <col min="18" max="18" width="5.7109375" style="2" customWidth="1"/>
    <col min="19" max="19" width="11.42578125" style="23"/>
    <col min="20" max="16384" width="11.42578125" style="2"/>
  </cols>
  <sheetData>
    <row r="2" spans="2:19" ht="15.75" x14ac:dyDescent="0.25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1"/>
      <c r="R2" s="1"/>
    </row>
    <row r="3" spans="2:19" x14ac:dyDescent="0.2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3"/>
      <c r="R3" s="3"/>
    </row>
    <row r="4" spans="2:19" x14ac:dyDescent="0.25">
      <c r="C4" s="2" t="s">
        <v>0</v>
      </c>
      <c r="D4" s="55" t="s">
        <v>118</v>
      </c>
      <c r="E4" s="55"/>
      <c r="F4" s="55"/>
      <c r="G4" s="55"/>
      <c r="I4" s="2" t="s">
        <v>1</v>
      </c>
      <c r="J4" s="56" t="s">
        <v>206</v>
      </c>
      <c r="K4" s="56"/>
      <c r="M4" s="2" t="s">
        <v>2</v>
      </c>
      <c r="N4" s="57">
        <v>45009</v>
      </c>
      <c r="O4" s="57"/>
    </row>
    <row r="5" spans="2:19" ht="6.75" customHeight="1" x14ac:dyDescent="0.25">
      <c r="D5" s="4"/>
      <c r="E5" s="4"/>
      <c r="F5" s="4"/>
      <c r="G5" s="4"/>
    </row>
    <row r="6" spans="2:19" x14ac:dyDescent="0.25">
      <c r="C6" s="2" t="s">
        <v>3</v>
      </c>
      <c r="D6" s="56" t="s">
        <v>78</v>
      </c>
      <c r="E6" s="56"/>
      <c r="F6" s="56"/>
      <c r="G6" s="56"/>
      <c r="I6" s="58" t="s">
        <v>22</v>
      </c>
      <c r="J6" s="58"/>
      <c r="K6" s="59" t="s">
        <v>77</v>
      </c>
      <c r="L6" s="59"/>
      <c r="M6" s="59"/>
      <c r="N6" s="59"/>
      <c r="O6" s="59"/>
      <c r="P6" s="59"/>
    </row>
    <row r="7" spans="2:19" ht="11.25" customHeight="1" x14ac:dyDescent="0.25"/>
    <row r="8" spans="2:19" x14ac:dyDescent="0.25">
      <c r="B8" s="5" t="s">
        <v>4</v>
      </c>
      <c r="C8" s="5" t="s">
        <v>6</v>
      </c>
      <c r="D8" s="60" t="s">
        <v>5</v>
      </c>
      <c r="E8" s="60"/>
      <c r="F8" s="60"/>
      <c r="G8" s="60"/>
      <c r="H8" s="60"/>
      <c r="I8" s="60"/>
      <c r="J8" s="6" t="s">
        <v>7</v>
      </c>
      <c r="K8" s="6" t="s">
        <v>10</v>
      </c>
      <c r="L8" s="6" t="s">
        <v>11</v>
      </c>
      <c r="M8" s="6" t="s">
        <v>12</v>
      </c>
      <c r="N8" s="6" t="s">
        <v>13</v>
      </c>
      <c r="O8" s="6" t="s">
        <v>14</v>
      </c>
      <c r="P8" s="6" t="s">
        <v>15</v>
      </c>
      <c r="Q8" s="7" t="s">
        <v>23</v>
      </c>
    </row>
    <row r="9" spans="2:19" x14ac:dyDescent="0.25">
      <c r="B9" s="8">
        <v>1</v>
      </c>
      <c r="C9" s="10" t="s">
        <v>202</v>
      </c>
      <c r="D9" s="19" t="s">
        <v>178</v>
      </c>
      <c r="E9" s="20"/>
      <c r="F9" s="20"/>
      <c r="G9" s="20"/>
      <c r="H9" s="20"/>
      <c r="I9" s="21"/>
      <c r="J9" s="6">
        <v>94</v>
      </c>
      <c r="K9" s="6">
        <v>95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9">
        <f>SUM(J9:P9)/7</f>
        <v>27</v>
      </c>
      <c r="S9" s="28">
        <f>SUM(J9:J30)/B30</f>
        <v>85.545454545454547</v>
      </c>
    </row>
    <row r="10" spans="2:19" x14ac:dyDescent="0.25">
      <c r="B10" s="8">
        <f>B9+1</f>
        <v>2</v>
      </c>
      <c r="C10" s="10" t="s">
        <v>159</v>
      </c>
      <c r="D10" s="24" t="s">
        <v>179</v>
      </c>
      <c r="E10" s="25"/>
      <c r="F10" s="25"/>
      <c r="G10" s="25"/>
      <c r="H10" s="25"/>
      <c r="I10" s="26"/>
      <c r="J10" s="27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9">
        <f t="shared" ref="Q10:Q30" si="0">SUM(J10:P10)/7</f>
        <v>0</v>
      </c>
      <c r="S10" s="28"/>
    </row>
    <row r="11" spans="2:19" x14ac:dyDescent="0.25">
      <c r="B11" s="8">
        <f t="shared" ref="B11:B30" si="1">B10+1</f>
        <v>3</v>
      </c>
      <c r="C11" s="10" t="s">
        <v>160</v>
      </c>
      <c r="D11" s="24" t="s">
        <v>180</v>
      </c>
      <c r="E11" s="25"/>
      <c r="F11" s="25"/>
      <c r="G11" s="25"/>
      <c r="H11" s="25"/>
      <c r="I11" s="26"/>
      <c r="J11" s="27">
        <v>89</v>
      </c>
      <c r="K11" s="6">
        <v>92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9">
        <f t="shared" si="0"/>
        <v>25.857142857142858</v>
      </c>
      <c r="S11" s="28">
        <f>(20/22)*100</f>
        <v>90.909090909090907</v>
      </c>
    </row>
    <row r="12" spans="2:19" x14ac:dyDescent="0.25">
      <c r="B12" s="8">
        <f t="shared" si="1"/>
        <v>4</v>
      </c>
      <c r="C12" s="10" t="s">
        <v>161</v>
      </c>
      <c r="D12" s="24" t="s">
        <v>181</v>
      </c>
      <c r="E12" s="25"/>
      <c r="F12" s="25"/>
      <c r="G12" s="25"/>
      <c r="H12" s="25"/>
      <c r="I12" s="26"/>
      <c r="J12" s="27">
        <v>94</v>
      </c>
      <c r="K12" s="6">
        <v>96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9">
        <f t="shared" si="0"/>
        <v>27.142857142857142</v>
      </c>
    </row>
    <row r="13" spans="2:19" x14ac:dyDescent="0.25">
      <c r="B13" s="8">
        <f t="shared" si="1"/>
        <v>5</v>
      </c>
      <c r="C13" s="10" t="s">
        <v>162</v>
      </c>
      <c r="D13" s="24" t="s">
        <v>182</v>
      </c>
      <c r="E13" s="25"/>
      <c r="F13" s="25"/>
      <c r="G13" s="25"/>
      <c r="H13" s="25"/>
      <c r="I13" s="26"/>
      <c r="J13" s="27">
        <v>97</v>
      </c>
      <c r="K13" s="6">
        <v>99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9">
        <f t="shared" si="0"/>
        <v>28</v>
      </c>
    </row>
    <row r="14" spans="2:19" x14ac:dyDescent="0.25">
      <c r="B14" s="8">
        <f t="shared" si="1"/>
        <v>6</v>
      </c>
      <c r="C14" s="10" t="s">
        <v>163</v>
      </c>
      <c r="D14" s="24" t="s">
        <v>183</v>
      </c>
      <c r="E14" s="25"/>
      <c r="F14" s="25"/>
      <c r="G14" s="25"/>
      <c r="H14" s="25"/>
      <c r="I14" s="26"/>
      <c r="J14" s="27">
        <v>100</v>
      </c>
      <c r="K14" s="6">
        <v>100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9">
        <f t="shared" si="0"/>
        <v>28.571428571428573</v>
      </c>
    </row>
    <row r="15" spans="2:19" x14ac:dyDescent="0.25">
      <c r="B15" s="8">
        <f t="shared" si="1"/>
        <v>7</v>
      </c>
      <c r="C15" s="10" t="s">
        <v>164</v>
      </c>
      <c r="D15" s="24" t="s">
        <v>184</v>
      </c>
      <c r="E15" s="25"/>
      <c r="F15" s="25"/>
      <c r="G15" s="25"/>
      <c r="H15" s="25"/>
      <c r="I15" s="26"/>
      <c r="J15" s="27">
        <v>92</v>
      </c>
      <c r="K15" s="6">
        <v>95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9">
        <f t="shared" si="0"/>
        <v>26.714285714285715</v>
      </c>
    </row>
    <row r="16" spans="2:19" x14ac:dyDescent="0.25">
      <c r="B16" s="8">
        <f t="shared" si="1"/>
        <v>8</v>
      </c>
      <c r="C16" s="10" t="s">
        <v>165</v>
      </c>
      <c r="D16" s="24" t="s">
        <v>185</v>
      </c>
      <c r="E16" s="25"/>
      <c r="F16" s="25"/>
      <c r="G16" s="25"/>
      <c r="H16" s="25"/>
      <c r="I16" s="26"/>
      <c r="J16" s="27">
        <v>97</v>
      </c>
      <c r="K16" s="6">
        <v>95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9">
        <f t="shared" si="0"/>
        <v>27.428571428571427</v>
      </c>
    </row>
    <row r="17" spans="2:17" x14ac:dyDescent="0.25">
      <c r="B17" s="8">
        <f t="shared" si="1"/>
        <v>9</v>
      </c>
      <c r="C17" s="10" t="s">
        <v>166</v>
      </c>
      <c r="D17" s="24" t="s">
        <v>186</v>
      </c>
      <c r="E17" s="25"/>
      <c r="F17" s="25"/>
      <c r="G17" s="25"/>
      <c r="H17" s="25"/>
      <c r="I17" s="26"/>
      <c r="J17" s="27">
        <v>84</v>
      </c>
      <c r="K17" s="6">
        <v>90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9">
        <f t="shared" si="0"/>
        <v>24.857142857142858</v>
      </c>
    </row>
    <row r="18" spans="2:17" x14ac:dyDescent="0.25">
      <c r="B18" s="8">
        <f t="shared" si="1"/>
        <v>10</v>
      </c>
      <c r="C18" s="10" t="s">
        <v>169</v>
      </c>
      <c r="D18" s="24" t="s">
        <v>189</v>
      </c>
      <c r="E18" s="25"/>
      <c r="F18" s="25"/>
      <c r="G18" s="25"/>
      <c r="H18" s="25"/>
      <c r="I18" s="26"/>
      <c r="J18" s="27">
        <v>98</v>
      </c>
      <c r="K18" s="6">
        <v>100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9">
        <f t="shared" si="0"/>
        <v>28.285714285714285</v>
      </c>
    </row>
    <row r="19" spans="2:17" x14ac:dyDescent="0.25">
      <c r="B19" s="8">
        <f t="shared" si="1"/>
        <v>11</v>
      </c>
      <c r="C19" s="10" t="s">
        <v>167</v>
      </c>
      <c r="D19" s="24" t="s">
        <v>187</v>
      </c>
      <c r="E19" s="25"/>
      <c r="F19" s="25"/>
      <c r="G19" s="25"/>
      <c r="H19" s="25"/>
      <c r="I19" s="26"/>
      <c r="J19" s="27">
        <v>95</v>
      </c>
      <c r="K19" s="6">
        <v>96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9">
        <f t="shared" si="0"/>
        <v>27.285714285714285</v>
      </c>
    </row>
    <row r="20" spans="2:17" x14ac:dyDescent="0.25">
      <c r="B20" s="8">
        <f t="shared" si="1"/>
        <v>12</v>
      </c>
      <c r="C20" s="10" t="s">
        <v>168</v>
      </c>
      <c r="D20" s="24" t="s">
        <v>188</v>
      </c>
      <c r="E20" s="25"/>
      <c r="F20" s="25"/>
      <c r="G20" s="25"/>
      <c r="H20" s="25"/>
      <c r="I20" s="26"/>
      <c r="J20" s="27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9">
        <f t="shared" si="0"/>
        <v>0</v>
      </c>
    </row>
    <row r="21" spans="2:17" x14ac:dyDescent="0.25">
      <c r="B21" s="8">
        <f t="shared" si="1"/>
        <v>13</v>
      </c>
      <c r="C21" s="10" t="s">
        <v>170</v>
      </c>
      <c r="D21" s="19" t="s">
        <v>190</v>
      </c>
      <c r="E21" s="20"/>
      <c r="F21" s="20"/>
      <c r="G21" s="20"/>
      <c r="H21" s="20"/>
      <c r="I21" s="21"/>
      <c r="J21" s="6">
        <v>77</v>
      </c>
      <c r="K21" s="6">
        <v>82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9">
        <f t="shared" si="0"/>
        <v>22.714285714285715</v>
      </c>
    </row>
    <row r="22" spans="2:17" x14ac:dyDescent="0.25">
      <c r="B22" s="8">
        <f t="shared" si="1"/>
        <v>14</v>
      </c>
      <c r="C22" s="10" t="s">
        <v>171</v>
      </c>
      <c r="D22" s="19" t="s">
        <v>191</v>
      </c>
      <c r="E22" s="20"/>
      <c r="F22" s="20"/>
      <c r="G22" s="20"/>
      <c r="H22" s="20"/>
      <c r="I22" s="21"/>
      <c r="J22" s="6">
        <v>100</v>
      </c>
      <c r="K22" s="6">
        <v>90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9">
        <f t="shared" si="0"/>
        <v>27.142857142857142</v>
      </c>
    </row>
    <row r="23" spans="2:17" x14ac:dyDescent="0.25">
      <c r="B23" s="8">
        <f t="shared" si="1"/>
        <v>15</v>
      </c>
      <c r="C23" s="10" t="s">
        <v>172</v>
      </c>
      <c r="D23" s="19" t="s">
        <v>192</v>
      </c>
      <c r="E23" s="20"/>
      <c r="F23" s="20"/>
      <c r="G23" s="20"/>
      <c r="H23" s="20"/>
      <c r="I23" s="21"/>
      <c r="J23" s="6">
        <v>86</v>
      </c>
      <c r="K23" s="6">
        <v>92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9">
        <f t="shared" si="0"/>
        <v>25.428571428571427</v>
      </c>
    </row>
    <row r="24" spans="2:17" x14ac:dyDescent="0.25">
      <c r="B24" s="8">
        <f t="shared" si="1"/>
        <v>16</v>
      </c>
      <c r="C24" s="10" t="s">
        <v>173</v>
      </c>
      <c r="D24" s="19" t="s">
        <v>193</v>
      </c>
      <c r="E24" s="20"/>
      <c r="F24" s="20"/>
      <c r="G24" s="20"/>
      <c r="H24" s="20"/>
      <c r="I24" s="21"/>
      <c r="J24" s="6">
        <v>92</v>
      </c>
      <c r="K24" s="6">
        <v>95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9">
        <f t="shared" si="0"/>
        <v>26.714285714285715</v>
      </c>
    </row>
    <row r="25" spans="2:17" x14ac:dyDescent="0.25">
      <c r="B25" s="8">
        <f t="shared" si="1"/>
        <v>17</v>
      </c>
      <c r="C25" s="10" t="s">
        <v>174</v>
      </c>
      <c r="D25" s="19" t="s">
        <v>194</v>
      </c>
      <c r="E25" s="20"/>
      <c r="F25" s="20"/>
      <c r="G25" s="20"/>
      <c r="H25" s="20"/>
      <c r="I25" s="21"/>
      <c r="J25" s="6">
        <v>98</v>
      </c>
      <c r="K25" s="6">
        <v>95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9">
        <f t="shared" si="0"/>
        <v>27.571428571428573</v>
      </c>
    </row>
    <row r="26" spans="2:17" x14ac:dyDescent="0.25">
      <c r="B26" s="8">
        <f t="shared" si="1"/>
        <v>18</v>
      </c>
      <c r="C26" s="10" t="s">
        <v>175</v>
      </c>
      <c r="D26" s="19" t="s">
        <v>195</v>
      </c>
      <c r="E26" s="20"/>
      <c r="F26" s="20"/>
      <c r="G26" s="20"/>
      <c r="H26" s="20"/>
      <c r="I26" s="21"/>
      <c r="J26" s="6">
        <v>98</v>
      </c>
      <c r="K26" s="6">
        <v>96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9">
        <f t="shared" si="0"/>
        <v>27.714285714285715</v>
      </c>
    </row>
    <row r="27" spans="2:17" x14ac:dyDescent="0.25">
      <c r="B27" s="8">
        <f t="shared" si="1"/>
        <v>19</v>
      </c>
      <c r="C27" s="10" t="s">
        <v>176</v>
      </c>
      <c r="D27" s="19" t="s">
        <v>196</v>
      </c>
      <c r="E27" s="20"/>
      <c r="F27" s="20"/>
      <c r="G27" s="20"/>
      <c r="H27" s="20"/>
      <c r="I27" s="21"/>
      <c r="J27" s="6">
        <v>100</v>
      </c>
      <c r="K27" s="6">
        <v>95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9">
        <f t="shared" si="0"/>
        <v>27.857142857142858</v>
      </c>
    </row>
    <row r="28" spans="2:17" x14ac:dyDescent="0.25">
      <c r="B28" s="8">
        <f t="shared" si="1"/>
        <v>20</v>
      </c>
      <c r="C28" s="10" t="s">
        <v>177</v>
      </c>
      <c r="D28" s="19" t="s">
        <v>197</v>
      </c>
      <c r="E28" s="20"/>
      <c r="F28" s="20"/>
      <c r="G28" s="20"/>
      <c r="H28" s="20"/>
      <c r="I28" s="21"/>
      <c r="J28" s="6">
        <v>97</v>
      </c>
      <c r="K28" s="6">
        <v>94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9">
        <f t="shared" si="0"/>
        <v>27.285714285714285</v>
      </c>
    </row>
    <row r="29" spans="2:17" x14ac:dyDescent="0.25">
      <c r="B29" s="8">
        <f t="shared" si="1"/>
        <v>21</v>
      </c>
      <c r="C29" s="10" t="s">
        <v>198</v>
      </c>
      <c r="D29" s="19" t="s">
        <v>200</v>
      </c>
      <c r="E29" s="20"/>
      <c r="F29" s="20"/>
      <c r="G29" s="20"/>
      <c r="H29" s="20"/>
      <c r="I29" s="21"/>
      <c r="J29" s="6">
        <v>97</v>
      </c>
      <c r="K29" s="6">
        <v>92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9">
        <f t="shared" si="0"/>
        <v>27</v>
      </c>
    </row>
    <row r="30" spans="2:17" x14ac:dyDescent="0.25">
      <c r="B30" s="8">
        <f t="shared" si="1"/>
        <v>22</v>
      </c>
      <c r="C30" s="10" t="s">
        <v>199</v>
      </c>
      <c r="D30" s="19" t="s">
        <v>201</v>
      </c>
      <c r="E30" s="20"/>
      <c r="F30" s="20"/>
      <c r="G30" s="20"/>
      <c r="H30" s="20"/>
      <c r="I30" s="21"/>
      <c r="J30" s="6">
        <v>97</v>
      </c>
      <c r="K30" s="6">
        <v>94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9">
        <f t="shared" si="0"/>
        <v>27.285714285714285</v>
      </c>
    </row>
    <row r="31" spans="2:17" x14ac:dyDescent="0.25">
      <c r="C31" s="44"/>
      <c r="D31" s="44"/>
      <c r="E31" s="11"/>
      <c r="H31" s="46" t="s">
        <v>19</v>
      </c>
      <c r="I31" s="46"/>
      <c r="J31" s="12">
        <f t="shared" ref="J31:Q31" si="2">COUNTIF(J9:J30,"&gt;=70")</f>
        <v>20</v>
      </c>
      <c r="K31" s="12">
        <f t="shared" si="2"/>
        <v>20</v>
      </c>
      <c r="L31" s="12">
        <f t="shared" si="2"/>
        <v>0</v>
      </c>
      <c r="M31" s="12">
        <f t="shared" si="2"/>
        <v>0</v>
      </c>
      <c r="N31" s="12">
        <f t="shared" si="2"/>
        <v>0</v>
      </c>
      <c r="O31" s="12">
        <f t="shared" si="2"/>
        <v>0</v>
      </c>
      <c r="P31" s="12">
        <f t="shared" si="2"/>
        <v>0</v>
      </c>
      <c r="Q31" s="13">
        <f t="shared" si="2"/>
        <v>0</v>
      </c>
    </row>
    <row r="32" spans="2:17" x14ac:dyDescent="0.25">
      <c r="C32" s="44"/>
      <c r="D32" s="44"/>
      <c r="E32" s="14"/>
      <c r="H32" s="49" t="s">
        <v>20</v>
      </c>
      <c r="I32" s="49"/>
      <c r="J32" s="15">
        <f t="shared" ref="J32:Q32" si="3">COUNTIF(J9:J30,"&lt;70")</f>
        <v>2</v>
      </c>
      <c r="K32" s="15">
        <f t="shared" si="3"/>
        <v>2</v>
      </c>
      <c r="L32" s="15">
        <f t="shared" si="3"/>
        <v>22</v>
      </c>
      <c r="M32" s="15">
        <f t="shared" si="3"/>
        <v>22</v>
      </c>
      <c r="N32" s="15">
        <f t="shared" si="3"/>
        <v>22</v>
      </c>
      <c r="O32" s="15">
        <f t="shared" si="3"/>
        <v>22</v>
      </c>
      <c r="P32" s="15">
        <f t="shared" si="3"/>
        <v>22</v>
      </c>
      <c r="Q32" s="15">
        <f t="shared" si="3"/>
        <v>22</v>
      </c>
    </row>
    <row r="33" spans="3:17" x14ac:dyDescent="0.25">
      <c r="C33" s="44"/>
      <c r="D33" s="44"/>
      <c r="E33" s="44"/>
      <c r="H33" s="49" t="s">
        <v>21</v>
      </c>
      <c r="I33" s="49"/>
      <c r="J33" s="15">
        <f t="shared" ref="J33:Q33" si="4">COUNT(J9:J30)</f>
        <v>22</v>
      </c>
      <c r="K33" s="15">
        <f t="shared" si="4"/>
        <v>22</v>
      </c>
      <c r="L33" s="15">
        <f t="shared" si="4"/>
        <v>22</v>
      </c>
      <c r="M33" s="15">
        <f t="shared" si="4"/>
        <v>22</v>
      </c>
      <c r="N33" s="15">
        <f t="shared" si="4"/>
        <v>22</v>
      </c>
      <c r="O33" s="15">
        <f t="shared" si="4"/>
        <v>22</v>
      </c>
      <c r="P33" s="15">
        <f t="shared" si="4"/>
        <v>22</v>
      </c>
      <c r="Q33" s="15">
        <f t="shared" si="4"/>
        <v>22</v>
      </c>
    </row>
    <row r="34" spans="3:17" x14ac:dyDescent="0.25">
      <c r="C34" s="44"/>
      <c r="D34" s="44"/>
      <c r="E34" s="11"/>
      <c r="F34" s="16"/>
      <c r="H34" s="45" t="s">
        <v>16</v>
      </c>
      <c r="I34" s="45"/>
      <c r="J34" s="17">
        <f>J31/J33</f>
        <v>0.90909090909090906</v>
      </c>
      <c r="K34" s="18">
        <f t="shared" ref="K34:Q34" si="5">K31/K33</f>
        <v>0.90909090909090906</v>
      </c>
      <c r="L34" s="18">
        <f t="shared" si="5"/>
        <v>0</v>
      </c>
      <c r="M34" s="18">
        <f t="shared" si="5"/>
        <v>0</v>
      </c>
      <c r="N34" s="18">
        <f t="shared" si="5"/>
        <v>0</v>
      </c>
      <c r="O34" s="18">
        <f t="shared" si="5"/>
        <v>0</v>
      </c>
      <c r="P34" s="18">
        <f t="shared" si="5"/>
        <v>0</v>
      </c>
      <c r="Q34" s="18">
        <f t="shared" si="5"/>
        <v>0</v>
      </c>
    </row>
    <row r="35" spans="3:17" x14ac:dyDescent="0.25">
      <c r="C35" s="44"/>
      <c r="D35" s="44"/>
      <c r="E35" s="11"/>
      <c r="F35" s="16"/>
      <c r="H35" s="45" t="s">
        <v>17</v>
      </c>
      <c r="I35" s="45"/>
      <c r="J35" s="17">
        <f>J32/J33</f>
        <v>9.0909090909090912E-2</v>
      </c>
      <c r="K35" s="17">
        <f t="shared" ref="K35:Q35" si="6">K32/K33</f>
        <v>9.0909090909090912E-2</v>
      </c>
      <c r="L35" s="18">
        <f t="shared" si="6"/>
        <v>1</v>
      </c>
      <c r="M35" s="18">
        <f t="shared" si="6"/>
        <v>1</v>
      </c>
      <c r="N35" s="18">
        <f t="shared" si="6"/>
        <v>1</v>
      </c>
      <c r="O35" s="18">
        <f t="shared" si="6"/>
        <v>1</v>
      </c>
      <c r="P35" s="18">
        <f t="shared" si="6"/>
        <v>1</v>
      </c>
      <c r="Q35" s="18">
        <f t="shared" si="6"/>
        <v>1</v>
      </c>
    </row>
    <row r="36" spans="3:17" x14ac:dyDescent="0.25">
      <c r="C36" s="44"/>
      <c r="D36" s="44"/>
      <c r="E36" s="14"/>
      <c r="F36" s="16"/>
    </row>
    <row r="37" spans="3:17" x14ac:dyDescent="0.25">
      <c r="C37" s="11"/>
      <c r="D37" s="11"/>
      <c r="E37" s="14"/>
      <c r="F37" s="16"/>
    </row>
    <row r="38" spans="3:17" x14ac:dyDescent="0.25">
      <c r="J38" s="47"/>
      <c r="K38" s="47"/>
      <c r="L38" s="47"/>
      <c r="M38" s="47"/>
      <c r="N38" s="47"/>
      <c r="O38" s="47"/>
      <c r="P38" s="47"/>
    </row>
    <row r="39" spans="3:17" x14ac:dyDescent="0.25">
      <c r="J39" s="48" t="s">
        <v>18</v>
      </c>
      <c r="K39" s="48"/>
      <c r="L39" s="48"/>
      <c r="M39" s="48"/>
      <c r="N39" s="48"/>
      <c r="O39" s="48"/>
      <c r="P39" s="48"/>
    </row>
  </sheetData>
  <sortState xmlns:xlrd2="http://schemas.microsoft.com/office/spreadsheetml/2017/richdata2" ref="C9:J30">
    <sortCondition ref="D9:D30"/>
  </sortState>
  <mergeCells count="22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C31:D31"/>
    <mergeCell ref="H31:I31"/>
    <mergeCell ref="C32:D32"/>
    <mergeCell ref="H32:I32"/>
    <mergeCell ref="C33:E33"/>
    <mergeCell ref="H33:I33"/>
    <mergeCell ref="C34:D34"/>
    <mergeCell ref="H34:I34"/>
    <mergeCell ref="C35:D35"/>
    <mergeCell ref="H35:I35"/>
    <mergeCell ref="C36:D36"/>
    <mergeCell ref="J38:P38"/>
    <mergeCell ref="J39:P3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4"/>
  <sheetViews>
    <sheetView zoomScale="84" zoomScaleNormal="84" workbookViewId="0"/>
  </sheetViews>
  <sheetFormatPr baseColWidth="10" defaultRowHeight="15" x14ac:dyDescent="0.25"/>
  <cols>
    <col min="1" max="1" width="1.28515625" style="2" customWidth="1"/>
    <col min="2" max="2" width="5" style="2" customWidth="1"/>
    <col min="3" max="3" width="10.85546875" style="2" customWidth="1"/>
    <col min="4" max="9" width="7.7109375" style="2" customWidth="1"/>
    <col min="10" max="10" width="7.140625" style="2" customWidth="1"/>
    <col min="11" max="11" width="5.7109375" style="2" customWidth="1"/>
    <col min="12" max="12" width="5.7109375" style="35" customWidth="1"/>
    <col min="13" max="13" width="6.42578125" style="35" customWidth="1"/>
    <col min="14" max="14" width="5.7109375" style="35" customWidth="1"/>
    <col min="15" max="15" width="8.7109375" style="2" customWidth="1"/>
    <col min="16" max="17" width="5.7109375" style="2" customWidth="1"/>
    <col min="18" max="16384" width="11.42578125" style="2"/>
  </cols>
  <sheetData>
    <row r="2" spans="2:18" ht="15.75" x14ac:dyDescent="0.25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1"/>
      <c r="P2" s="1"/>
    </row>
    <row r="3" spans="2:18" x14ac:dyDescent="0.2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3"/>
      <c r="P3" s="3"/>
    </row>
    <row r="4" spans="2:18" x14ac:dyDescent="0.25">
      <c r="C4" s="2" t="s">
        <v>0</v>
      </c>
      <c r="D4" s="55" t="s">
        <v>205</v>
      </c>
      <c r="E4" s="55"/>
      <c r="F4" s="55"/>
      <c r="G4" s="55"/>
      <c r="I4" s="2" t="s">
        <v>1</v>
      </c>
      <c r="J4" s="56" t="s">
        <v>76</v>
      </c>
      <c r="K4" s="56"/>
      <c r="M4" s="35" t="s">
        <v>2</v>
      </c>
      <c r="N4" s="36">
        <v>45009</v>
      </c>
    </row>
    <row r="5" spans="2:18" ht="6.75" customHeight="1" x14ac:dyDescent="0.25">
      <c r="D5" s="4"/>
      <c r="E5" s="4"/>
      <c r="F5" s="4"/>
      <c r="G5" s="4"/>
    </row>
    <row r="6" spans="2:18" x14ac:dyDescent="0.25">
      <c r="C6" s="2" t="s">
        <v>3</v>
      </c>
      <c r="D6" s="56" t="s">
        <v>78</v>
      </c>
      <c r="E6" s="56"/>
      <c r="F6" s="56"/>
      <c r="G6" s="56"/>
      <c r="I6" s="58" t="s">
        <v>22</v>
      </c>
      <c r="J6" s="58"/>
      <c r="K6" s="59" t="s">
        <v>77</v>
      </c>
      <c r="L6" s="59"/>
      <c r="M6" s="59"/>
      <c r="N6" s="59"/>
    </row>
    <row r="7" spans="2:18" ht="11.25" customHeight="1" x14ac:dyDescent="0.25"/>
    <row r="8" spans="2:18" x14ac:dyDescent="0.25">
      <c r="B8" s="5" t="s">
        <v>4</v>
      </c>
      <c r="C8" s="5" t="s">
        <v>6</v>
      </c>
      <c r="D8" s="60" t="s">
        <v>5</v>
      </c>
      <c r="E8" s="60"/>
      <c r="F8" s="60"/>
      <c r="G8" s="60"/>
      <c r="H8" s="60"/>
      <c r="I8" s="60"/>
      <c r="J8" s="6" t="s">
        <v>7</v>
      </c>
      <c r="K8" s="6" t="s">
        <v>10</v>
      </c>
      <c r="L8" s="37" t="s">
        <v>11</v>
      </c>
      <c r="M8" s="37" t="s">
        <v>12</v>
      </c>
      <c r="N8" s="37" t="s">
        <v>13</v>
      </c>
      <c r="O8" s="7" t="s">
        <v>23</v>
      </c>
    </row>
    <row r="9" spans="2:18" x14ac:dyDescent="0.25">
      <c r="B9" s="8">
        <v>1</v>
      </c>
      <c r="C9" s="8" t="s">
        <v>64</v>
      </c>
      <c r="D9" s="41" t="s">
        <v>40</v>
      </c>
      <c r="E9" s="42"/>
      <c r="F9" s="42"/>
      <c r="G9" s="42"/>
      <c r="H9" s="42"/>
      <c r="I9" s="43"/>
      <c r="J9" s="6">
        <v>100</v>
      </c>
      <c r="K9" s="6">
        <v>100</v>
      </c>
      <c r="L9" s="37">
        <v>87.5</v>
      </c>
      <c r="M9" s="37">
        <v>0</v>
      </c>
      <c r="N9" s="37">
        <v>0</v>
      </c>
      <c r="O9" s="9">
        <f t="shared" ref="O9:O35" si="0">SUM(J9:N9)/7</f>
        <v>41.071428571428569</v>
      </c>
      <c r="R9" s="28">
        <f>SUM(J9:J35)/B35</f>
        <v>99.555555555555557</v>
      </c>
    </row>
    <row r="10" spans="2:18" x14ac:dyDescent="0.25">
      <c r="B10" s="8">
        <f>B9+1</f>
        <v>2</v>
      </c>
      <c r="C10" s="8" t="s">
        <v>63</v>
      </c>
      <c r="D10" s="41" t="s">
        <v>39</v>
      </c>
      <c r="E10" s="42"/>
      <c r="F10" s="42"/>
      <c r="G10" s="42"/>
      <c r="H10" s="42"/>
      <c r="I10" s="43"/>
      <c r="J10" s="6">
        <v>100</v>
      </c>
      <c r="K10" s="6">
        <v>97</v>
      </c>
      <c r="L10" s="37">
        <v>90</v>
      </c>
      <c r="M10" s="37">
        <v>0</v>
      </c>
      <c r="N10" s="37">
        <v>0</v>
      </c>
      <c r="O10" s="9">
        <f t="shared" si="0"/>
        <v>41</v>
      </c>
      <c r="R10" s="22"/>
    </row>
    <row r="11" spans="2:18" x14ac:dyDescent="0.25">
      <c r="B11" s="8">
        <f t="shared" ref="B11:B35" si="1">B10+1</f>
        <v>3</v>
      </c>
      <c r="C11" s="8" t="s">
        <v>27</v>
      </c>
      <c r="D11" s="41" t="s">
        <v>46</v>
      </c>
      <c r="E11" s="42"/>
      <c r="F11" s="42"/>
      <c r="G11" s="42"/>
      <c r="H11" s="42"/>
      <c r="I11" s="43"/>
      <c r="J11" s="6">
        <v>100</v>
      </c>
      <c r="K11" s="6">
        <v>100</v>
      </c>
      <c r="L11" s="37">
        <v>95</v>
      </c>
      <c r="M11" s="37">
        <v>0</v>
      </c>
      <c r="N11" s="37">
        <v>0</v>
      </c>
      <c r="O11" s="9">
        <f t="shared" si="0"/>
        <v>42.142857142857146</v>
      </c>
      <c r="R11" s="28">
        <f>(24/27)*100</f>
        <v>88.888888888888886</v>
      </c>
    </row>
    <row r="12" spans="2:18" x14ac:dyDescent="0.25">
      <c r="B12" s="8">
        <f t="shared" si="1"/>
        <v>4</v>
      </c>
      <c r="C12" s="8" t="s">
        <v>57</v>
      </c>
      <c r="D12" s="41" t="s">
        <v>31</v>
      </c>
      <c r="E12" s="42"/>
      <c r="F12" s="42"/>
      <c r="G12" s="42"/>
      <c r="H12" s="42"/>
      <c r="I12" s="43"/>
      <c r="J12" s="6">
        <v>100</v>
      </c>
      <c r="K12" s="6">
        <v>97</v>
      </c>
      <c r="L12" s="61">
        <v>80</v>
      </c>
      <c r="M12" s="37">
        <v>0</v>
      </c>
      <c r="N12" s="37">
        <v>0</v>
      </c>
      <c r="O12" s="9">
        <f t="shared" si="0"/>
        <v>39.571428571428569</v>
      </c>
    </row>
    <row r="13" spans="2:18" x14ac:dyDescent="0.25">
      <c r="B13" s="8">
        <f t="shared" si="1"/>
        <v>5</v>
      </c>
      <c r="C13" s="8" t="s">
        <v>65</v>
      </c>
      <c r="D13" s="41" t="s">
        <v>42</v>
      </c>
      <c r="E13" s="42"/>
      <c r="F13" s="42"/>
      <c r="G13" s="42"/>
      <c r="H13" s="42"/>
      <c r="I13" s="43"/>
      <c r="J13" s="6">
        <v>100</v>
      </c>
      <c r="K13" s="6">
        <v>100</v>
      </c>
      <c r="L13" s="61">
        <v>80</v>
      </c>
      <c r="M13" s="37">
        <v>0</v>
      </c>
      <c r="N13" s="37">
        <v>0</v>
      </c>
      <c r="O13" s="9">
        <f t="shared" si="0"/>
        <v>40</v>
      </c>
    </row>
    <row r="14" spans="2:18" x14ac:dyDescent="0.25">
      <c r="B14" s="8">
        <f t="shared" si="1"/>
        <v>6</v>
      </c>
      <c r="C14" s="8" t="s">
        <v>74</v>
      </c>
      <c r="D14" s="41" t="s">
        <v>52</v>
      </c>
      <c r="E14" s="42"/>
      <c r="F14" s="42"/>
      <c r="G14" s="42"/>
      <c r="H14" s="42"/>
      <c r="I14" s="43"/>
      <c r="J14" s="6">
        <v>100</v>
      </c>
      <c r="K14" s="6">
        <v>91</v>
      </c>
      <c r="L14" s="61">
        <v>72.5</v>
      </c>
      <c r="M14" s="37">
        <v>0</v>
      </c>
      <c r="N14" s="37">
        <v>0</v>
      </c>
      <c r="O14" s="9">
        <f t="shared" si="0"/>
        <v>37.642857142857146</v>
      </c>
    </row>
    <row r="15" spans="2:18" x14ac:dyDescent="0.25">
      <c r="B15" s="8">
        <f t="shared" si="1"/>
        <v>7</v>
      </c>
      <c r="C15" s="8" t="s">
        <v>24</v>
      </c>
      <c r="D15" s="41" t="s">
        <v>33</v>
      </c>
      <c r="E15" s="42"/>
      <c r="F15" s="42"/>
      <c r="G15" s="42"/>
      <c r="H15" s="42"/>
      <c r="I15" s="43"/>
      <c r="J15" s="6">
        <v>100</v>
      </c>
      <c r="K15" s="6">
        <v>100</v>
      </c>
      <c r="L15" s="61">
        <v>100</v>
      </c>
      <c r="M15" s="37">
        <v>0</v>
      </c>
      <c r="N15" s="37">
        <v>0</v>
      </c>
      <c r="O15" s="9">
        <f t="shared" si="0"/>
        <v>42.857142857142854</v>
      </c>
    </row>
    <row r="16" spans="2:18" x14ac:dyDescent="0.25">
      <c r="B16" s="8">
        <f t="shared" si="1"/>
        <v>8</v>
      </c>
      <c r="C16" s="8" t="s">
        <v>117</v>
      </c>
      <c r="D16" s="41" t="s">
        <v>116</v>
      </c>
      <c r="E16" s="42"/>
      <c r="F16" s="42"/>
      <c r="G16" s="42"/>
      <c r="H16" s="42"/>
      <c r="I16" s="43"/>
      <c r="J16" s="6">
        <v>100</v>
      </c>
      <c r="K16" s="6">
        <v>91</v>
      </c>
      <c r="L16" s="61">
        <v>70</v>
      </c>
      <c r="M16" s="37">
        <v>0</v>
      </c>
      <c r="N16" s="37">
        <v>0</v>
      </c>
      <c r="O16" s="9">
        <f t="shared" si="0"/>
        <v>37.285714285714285</v>
      </c>
    </row>
    <row r="17" spans="2:15" x14ac:dyDescent="0.25">
      <c r="B17" s="8">
        <f t="shared" si="1"/>
        <v>9</v>
      </c>
      <c r="C17" s="8" t="s">
        <v>61</v>
      </c>
      <c r="D17" s="41" t="s">
        <v>37</v>
      </c>
      <c r="E17" s="42"/>
      <c r="F17" s="42"/>
      <c r="G17" s="42"/>
      <c r="H17" s="42"/>
      <c r="I17" s="43"/>
      <c r="J17" s="6">
        <v>100</v>
      </c>
      <c r="K17" s="6">
        <v>100</v>
      </c>
      <c r="L17" s="61">
        <v>70</v>
      </c>
      <c r="M17" s="37">
        <v>0</v>
      </c>
      <c r="N17" s="37">
        <v>0</v>
      </c>
      <c r="O17" s="9">
        <f t="shared" si="0"/>
        <v>38.571428571428569</v>
      </c>
    </row>
    <row r="18" spans="2:15" x14ac:dyDescent="0.25">
      <c r="B18" s="8">
        <f t="shared" si="1"/>
        <v>10</v>
      </c>
      <c r="C18" s="8" t="s">
        <v>70</v>
      </c>
      <c r="D18" s="41" t="s">
        <v>48</v>
      </c>
      <c r="E18" s="42"/>
      <c r="F18" s="42"/>
      <c r="G18" s="42"/>
      <c r="H18" s="42"/>
      <c r="I18" s="43"/>
      <c r="J18" s="6">
        <v>100</v>
      </c>
      <c r="K18" s="6">
        <v>100</v>
      </c>
      <c r="L18" s="61">
        <v>100</v>
      </c>
      <c r="M18" s="37">
        <v>0</v>
      </c>
      <c r="N18" s="37">
        <v>0</v>
      </c>
      <c r="O18" s="9">
        <f t="shared" si="0"/>
        <v>42.857142857142854</v>
      </c>
    </row>
    <row r="19" spans="2:15" x14ac:dyDescent="0.25">
      <c r="B19" s="8">
        <f t="shared" si="1"/>
        <v>11</v>
      </c>
      <c r="C19" s="8" t="s">
        <v>55</v>
      </c>
      <c r="D19" s="41" t="s">
        <v>29</v>
      </c>
      <c r="E19" s="42"/>
      <c r="F19" s="42"/>
      <c r="G19" s="42"/>
      <c r="H19" s="42"/>
      <c r="I19" s="43"/>
      <c r="J19" s="6">
        <v>97</v>
      </c>
      <c r="K19" s="6">
        <v>71</v>
      </c>
      <c r="L19" s="61">
        <v>80</v>
      </c>
      <c r="M19" s="37">
        <v>0</v>
      </c>
      <c r="N19" s="37">
        <v>0</v>
      </c>
      <c r="O19" s="9">
        <f t="shared" si="0"/>
        <v>35.428571428571431</v>
      </c>
    </row>
    <row r="20" spans="2:15" x14ac:dyDescent="0.25">
      <c r="B20" s="8">
        <f t="shared" si="1"/>
        <v>12</v>
      </c>
      <c r="C20" s="8" t="s">
        <v>58</v>
      </c>
      <c r="D20" s="41" t="s">
        <v>32</v>
      </c>
      <c r="E20" s="42"/>
      <c r="F20" s="42"/>
      <c r="G20" s="42"/>
      <c r="H20" s="42"/>
      <c r="I20" s="43"/>
      <c r="J20" s="6">
        <v>100</v>
      </c>
      <c r="K20" s="6">
        <v>100</v>
      </c>
      <c r="L20" s="61">
        <v>70</v>
      </c>
      <c r="M20" s="37">
        <v>0</v>
      </c>
      <c r="N20" s="37">
        <v>0</v>
      </c>
      <c r="O20" s="9">
        <f t="shared" si="0"/>
        <v>38.571428571428569</v>
      </c>
    </row>
    <row r="21" spans="2:15" x14ac:dyDescent="0.25">
      <c r="B21" s="8">
        <f t="shared" si="1"/>
        <v>13</v>
      </c>
      <c r="C21" s="8" t="s">
        <v>54</v>
      </c>
      <c r="D21" s="41" t="s">
        <v>28</v>
      </c>
      <c r="E21" s="42"/>
      <c r="F21" s="42"/>
      <c r="G21" s="42"/>
      <c r="H21" s="42"/>
      <c r="I21" s="43"/>
      <c r="J21" s="6">
        <v>100</v>
      </c>
      <c r="K21" s="6">
        <v>93</v>
      </c>
      <c r="L21" s="61">
        <v>85</v>
      </c>
      <c r="M21" s="37">
        <v>0</v>
      </c>
      <c r="N21" s="37">
        <v>0</v>
      </c>
      <c r="O21" s="9">
        <f t="shared" si="0"/>
        <v>39.714285714285715</v>
      </c>
    </row>
    <row r="22" spans="2:15" x14ac:dyDescent="0.25">
      <c r="B22" s="8">
        <f t="shared" si="1"/>
        <v>14</v>
      </c>
      <c r="C22" s="8" t="s">
        <v>66</v>
      </c>
      <c r="D22" s="41" t="s">
        <v>43</v>
      </c>
      <c r="E22" s="42"/>
      <c r="F22" s="42"/>
      <c r="G22" s="42"/>
      <c r="H22" s="42"/>
      <c r="I22" s="43"/>
      <c r="J22" s="6">
        <v>100</v>
      </c>
      <c r="K22" s="6">
        <v>100</v>
      </c>
      <c r="L22" s="61">
        <v>70</v>
      </c>
      <c r="M22" s="37">
        <v>0</v>
      </c>
      <c r="N22" s="37">
        <v>0</v>
      </c>
      <c r="O22" s="9">
        <f t="shared" si="0"/>
        <v>38.571428571428569</v>
      </c>
    </row>
    <row r="23" spans="2:15" x14ac:dyDescent="0.25">
      <c r="B23" s="8">
        <f t="shared" si="1"/>
        <v>15</v>
      </c>
      <c r="C23" s="8" t="s">
        <v>71</v>
      </c>
      <c r="D23" s="41" t="s">
        <v>49</v>
      </c>
      <c r="E23" s="42"/>
      <c r="F23" s="42"/>
      <c r="G23" s="42"/>
      <c r="H23" s="42"/>
      <c r="I23" s="43"/>
      <c r="J23" s="6">
        <v>100</v>
      </c>
      <c r="K23" s="6">
        <v>96</v>
      </c>
      <c r="L23" s="61">
        <v>70</v>
      </c>
      <c r="M23" s="37">
        <v>0</v>
      </c>
      <c r="N23" s="37">
        <v>0</v>
      </c>
      <c r="O23" s="9">
        <f t="shared" si="0"/>
        <v>38</v>
      </c>
    </row>
    <row r="24" spans="2:15" x14ac:dyDescent="0.25">
      <c r="B24" s="8">
        <f t="shared" si="1"/>
        <v>16</v>
      </c>
      <c r="C24" s="8" t="s">
        <v>25</v>
      </c>
      <c r="D24" s="41" t="s">
        <v>35</v>
      </c>
      <c r="E24" s="42"/>
      <c r="F24" s="42"/>
      <c r="G24" s="42"/>
      <c r="H24" s="42"/>
      <c r="I24" s="43"/>
      <c r="J24" s="6">
        <v>100</v>
      </c>
      <c r="K24" s="6">
        <v>93</v>
      </c>
      <c r="L24" s="61">
        <v>95</v>
      </c>
      <c r="M24" s="37">
        <v>0</v>
      </c>
      <c r="N24" s="37">
        <v>0</v>
      </c>
      <c r="O24" s="9">
        <f t="shared" si="0"/>
        <v>41.142857142857146</v>
      </c>
    </row>
    <row r="25" spans="2:15" x14ac:dyDescent="0.25">
      <c r="B25" s="8">
        <f t="shared" si="1"/>
        <v>17</v>
      </c>
      <c r="C25" s="8" t="s">
        <v>62</v>
      </c>
      <c r="D25" s="41" t="s">
        <v>38</v>
      </c>
      <c r="E25" s="42"/>
      <c r="F25" s="42"/>
      <c r="G25" s="42"/>
      <c r="H25" s="42"/>
      <c r="I25" s="43"/>
      <c r="J25" s="6">
        <v>100</v>
      </c>
      <c r="K25" s="6">
        <v>97</v>
      </c>
      <c r="L25" s="61">
        <v>75</v>
      </c>
      <c r="M25" s="37">
        <v>0</v>
      </c>
      <c r="N25" s="37">
        <v>0</v>
      </c>
      <c r="O25" s="9">
        <f t="shared" si="0"/>
        <v>38.857142857142854</v>
      </c>
    </row>
    <row r="26" spans="2:15" x14ac:dyDescent="0.25">
      <c r="B26" s="8">
        <f t="shared" si="1"/>
        <v>18</v>
      </c>
      <c r="C26" s="8" t="s">
        <v>67</v>
      </c>
      <c r="D26" s="41" t="s">
        <v>44</v>
      </c>
      <c r="E26" s="42"/>
      <c r="F26" s="42"/>
      <c r="G26" s="42"/>
      <c r="H26" s="42"/>
      <c r="I26" s="43"/>
      <c r="J26" s="6">
        <v>97</v>
      </c>
      <c r="K26" s="6">
        <v>81</v>
      </c>
      <c r="L26" s="61">
        <v>70</v>
      </c>
      <c r="M26" s="37">
        <v>0</v>
      </c>
      <c r="N26" s="37">
        <v>0</v>
      </c>
      <c r="O26" s="9">
        <f t="shared" si="0"/>
        <v>35.428571428571431</v>
      </c>
    </row>
    <row r="27" spans="2:15" x14ac:dyDescent="0.25">
      <c r="B27" s="8">
        <f t="shared" si="1"/>
        <v>19</v>
      </c>
      <c r="C27" s="8" t="s">
        <v>68</v>
      </c>
      <c r="D27" s="41" t="s">
        <v>45</v>
      </c>
      <c r="E27" s="42"/>
      <c r="F27" s="42"/>
      <c r="G27" s="42"/>
      <c r="H27" s="42"/>
      <c r="I27" s="43"/>
      <c r="J27" s="6">
        <v>94</v>
      </c>
      <c r="K27" s="6">
        <v>85</v>
      </c>
      <c r="L27" s="61">
        <v>70</v>
      </c>
      <c r="M27" s="37">
        <v>0</v>
      </c>
      <c r="N27" s="37">
        <v>0</v>
      </c>
      <c r="O27" s="9">
        <f t="shared" si="0"/>
        <v>35.571428571428569</v>
      </c>
    </row>
    <row r="28" spans="2:15" x14ac:dyDescent="0.25">
      <c r="B28" s="8">
        <f t="shared" si="1"/>
        <v>20</v>
      </c>
      <c r="C28" s="8" t="s">
        <v>72</v>
      </c>
      <c r="D28" s="41" t="s">
        <v>50</v>
      </c>
      <c r="E28" s="42"/>
      <c r="F28" s="42"/>
      <c r="G28" s="42"/>
      <c r="H28" s="42"/>
      <c r="I28" s="43"/>
      <c r="J28" s="6">
        <v>100</v>
      </c>
      <c r="K28" s="6">
        <v>96</v>
      </c>
      <c r="L28" s="61">
        <v>80</v>
      </c>
      <c r="M28" s="37">
        <v>0</v>
      </c>
      <c r="N28" s="37">
        <v>0</v>
      </c>
      <c r="O28" s="9">
        <f t="shared" si="0"/>
        <v>39.428571428571431</v>
      </c>
    </row>
    <row r="29" spans="2:15" x14ac:dyDescent="0.25">
      <c r="B29" s="8">
        <f t="shared" si="1"/>
        <v>21</v>
      </c>
      <c r="C29" s="8" t="s">
        <v>26</v>
      </c>
      <c r="D29" s="41" t="s">
        <v>41</v>
      </c>
      <c r="E29" s="42"/>
      <c r="F29" s="42"/>
      <c r="G29" s="42"/>
      <c r="H29" s="42"/>
      <c r="I29" s="43"/>
      <c r="J29" s="6">
        <v>100</v>
      </c>
      <c r="K29" s="6">
        <v>97</v>
      </c>
      <c r="L29" s="61">
        <v>70</v>
      </c>
      <c r="M29" s="37">
        <v>0</v>
      </c>
      <c r="N29" s="37">
        <v>0</v>
      </c>
      <c r="O29" s="9">
        <f t="shared" si="0"/>
        <v>38.142857142857146</v>
      </c>
    </row>
    <row r="30" spans="2:15" x14ac:dyDescent="0.25">
      <c r="B30" s="8">
        <f t="shared" si="1"/>
        <v>22</v>
      </c>
      <c r="C30" s="8" t="s">
        <v>59</v>
      </c>
      <c r="D30" s="41" t="s">
        <v>34</v>
      </c>
      <c r="E30" s="42"/>
      <c r="F30" s="42"/>
      <c r="G30" s="42"/>
      <c r="H30" s="42"/>
      <c r="I30" s="43"/>
      <c r="J30" s="6">
        <v>100</v>
      </c>
      <c r="K30" s="6">
        <v>97</v>
      </c>
      <c r="L30" s="61">
        <v>70</v>
      </c>
      <c r="M30" s="37">
        <v>0</v>
      </c>
      <c r="N30" s="37">
        <v>0</v>
      </c>
      <c r="O30" s="9">
        <f t="shared" si="0"/>
        <v>38.142857142857146</v>
      </c>
    </row>
    <row r="31" spans="2:15" x14ac:dyDescent="0.25">
      <c r="B31" s="8">
        <f t="shared" si="1"/>
        <v>23</v>
      </c>
      <c r="C31" s="8" t="s">
        <v>60</v>
      </c>
      <c r="D31" s="41" t="s">
        <v>36</v>
      </c>
      <c r="E31" s="42"/>
      <c r="F31" s="42"/>
      <c r="G31" s="42"/>
      <c r="H31" s="42"/>
      <c r="I31" s="43"/>
      <c r="J31" s="6">
        <v>100</v>
      </c>
      <c r="K31" s="6">
        <v>100</v>
      </c>
      <c r="L31" s="61">
        <v>80</v>
      </c>
      <c r="M31" s="37">
        <v>0</v>
      </c>
      <c r="N31" s="37">
        <v>0</v>
      </c>
      <c r="O31" s="9">
        <f t="shared" si="0"/>
        <v>40</v>
      </c>
    </row>
    <row r="32" spans="2:15" x14ac:dyDescent="0.25">
      <c r="B32" s="8">
        <f t="shared" si="1"/>
        <v>24</v>
      </c>
      <c r="C32" s="8" t="s">
        <v>69</v>
      </c>
      <c r="D32" s="41" t="s">
        <v>47</v>
      </c>
      <c r="E32" s="42"/>
      <c r="F32" s="42"/>
      <c r="G32" s="42"/>
      <c r="H32" s="42"/>
      <c r="I32" s="43"/>
      <c r="J32" s="6">
        <v>100</v>
      </c>
      <c r="K32" s="6">
        <v>100</v>
      </c>
      <c r="L32" s="61">
        <v>85</v>
      </c>
      <c r="M32" s="37">
        <v>0</v>
      </c>
      <c r="N32" s="37">
        <v>0</v>
      </c>
      <c r="O32" s="9">
        <f t="shared" si="0"/>
        <v>40.714285714285715</v>
      </c>
    </row>
    <row r="33" spans="2:15" x14ac:dyDescent="0.25">
      <c r="B33" s="8">
        <f t="shared" si="1"/>
        <v>25</v>
      </c>
      <c r="C33" s="8" t="s">
        <v>56</v>
      </c>
      <c r="D33" s="41" t="s">
        <v>30</v>
      </c>
      <c r="E33" s="42"/>
      <c r="F33" s="42"/>
      <c r="G33" s="42"/>
      <c r="H33" s="42"/>
      <c r="I33" s="43"/>
      <c r="J33" s="6">
        <v>100</v>
      </c>
      <c r="K33" s="6">
        <v>94</v>
      </c>
      <c r="L33" s="61">
        <v>70</v>
      </c>
      <c r="M33" s="37">
        <v>0</v>
      </c>
      <c r="N33" s="37">
        <v>0</v>
      </c>
      <c r="O33" s="9">
        <f t="shared" si="0"/>
        <v>37.714285714285715</v>
      </c>
    </row>
    <row r="34" spans="2:15" x14ac:dyDescent="0.25">
      <c r="B34" s="8">
        <f t="shared" si="1"/>
        <v>26</v>
      </c>
      <c r="C34" s="8" t="s">
        <v>73</v>
      </c>
      <c r="D34" s="41" t="s">
        <v>51</v>
      </c>
      <c r="E34" s="42"/>
      <c r="F34" s="42"/>
      <c r="G34" s="42"/>
      <c r="H34" s="42"/>
      <c r="I34" s="43"/>
      <c r="J34" s="6">
        <v>100</v>
      </c>
      <c r="K34" s="6">
        <v>100</v>
      </c>
      <c r="L34" s="61">
        <v>75</v>
      </c>
      <c r="M34" s="37">
        <v>0</v>
      </c>
      <c r="N34" s="37">
        <v>0</v>
      </c>
      <c r="O34" s="9">
        <f t="shared" si="0"/>
        <v>39.285714285714285</v>
      </c>
    </row>
    <row r="35" spans="2:15" x14ac:dyDescent="0.25">
      <c r="B35" s="8">
        <f t="shared" si="1"/>
        <v>27</v>
      </c>
      <c r="C35" s="8" t="s">
        <v>75</v>
      </c>
      <c r="D35" s="41" t="s">
        <v>53</v>
      </c>
      <c r="E35" s="42"/>
      <c r="F35" s="42"/>
      <c r="G35" s="42"/>
      <c r="H35" s="42"/>
      <c r="I35" s="43"/>
      <c r="J35" s="6">
        <v>100</v>
      </c>
      <c r="K35" s="6">
        <v>100</v>
      </c>
      <c r="L35" s="37">
        <v>75</v>
      </c>
      <c r="M35" s="37">
        <v>0</v>
      </c>
      <c r="N35" s="37">
        <v>0</v>
      </c>
      <c r="O35" s="9">
        <f t="shared" si="0"/>
        <v>39.285714285714285</v>
      </c>
    </row>
    <row r="36" spans="2:15" x14ac:dyDescent="0.25">
      <c r="C36" s="44"/>
      <c r="D36" s="44"/>
      <c r="E36" s="11"/>
      <c r="H36" s="46" t="s">
        <v>19</v>
      </c>
      <c r="I36" s="46"/>
      <c r="J36" s="12">
        <f t="shared" ref="J36:O36" si="2">COUNTIF(J9:J35,"&gt;=70")</f>
        <v>27</v>
      </c>
      <c r="K36" s="12">
        <f t="shared" si="2"/>
        <v>27</v>
      </c>
      <c r="L36" s="38">
        <f>COUNTIF(L9:L35,"&gt;=70")</f>
        <v>27</v>
      </c>
      <c r="M36" s="38">
        <f t="shared" si="2"/>
        <v>0</v>
      </c>
      <c r="N36" s="38">
        <f t="shared" si="2"/>
        <v>0</v>
      </c>
      <c r="O36" s="13">
        <f t="shared" si="2"/>
        <v>0</v>
      </c>
    </row>
    <row r="37" spans="2:15" x14ac:dyDescent="0.25">
      <c r="C37" s="44"/>
      <c r="D37" s="44"/>
      <c r="E37" s="14"/>
      <c r="H37" s="49" t="s">
        <v>20</v>
      </c>
      <c r="I37" s="49"/>
      <c r="J37" s="15">
        <f t="shared" ref="J37:O37" si="3">COUNTIF(J9:J35,"&lt;70")</f>
        <v>0</v>
      </c>
      <c r="K37" s="15">
        <f t="shared" si="3"/>
        <v>0</v>
      </c>
      <c r="L37" s="39">
        <f>COUNTIF(L9:L35,"&lt;70")</f>
        <v>0</v>
      </c>
      <c r="M37" s="39">
        <f t="shared" si="3"/>
        <v>27</v>
      </c>
      <c r="N37" s="39">
        <f t="shared" si="3"/>
        <v>27</v>
      </c>
      <c r="O37" s="15">
        <f t="shared" si="3"/>
        <v>27</v>
      </c>
    </row>
    <row r="38" spans="2:15" x14ac:dyDescent="0.25">
      <c r="C38" s="44"/>
      <c r="D38" s="44"/>
      <c r="E38" s="44"/>
      <c r="H38" s="49" t="s">
        <v>21</v>
      </c>
      <c r="I38" s="49"/>
      <c r="J38" s="15">
        <f t="shared" ref="J38:O38" si="4">COUNT(J9:J35)</f>
        <v>27</v>
      </c>
      <c r="K38" s="15">
        <f t="shared" si="4"/>
        <v>27</v>
      </c>
      <c r="L38" s="39">
        <f t="shared" si="4"/>
        <v>27</v>
      </c>
      <c r="M38" s="39">
        <f t="shared" si="4"/>
        <v>27</v>
      </c>
      <c r="N38" s="39">
        <f t="shared" si="4"/>
        <v>27</v>
      </c>
      <c r="O38" s="15">
        <f t="shared" si="4"/>
        <v>27</v>
      </c>
    </row>
    <row r="39" spans="2:15" x14ac:dyDescent="0.25">
      <c r="C39" s="44"/>
      <c r="D39" s="44"/>
      <c r="E39" s="11"/>
      <c r="F39" s="16"/>
      <c r="H39" s="45" t="s">
        <v>16</v>
      </c>
      <c r="I39" s="45"/>
      <c r="J39" s="17">
        <f>J36/J38</f>
        <v>1</v>
      </c>
      <c r="K39" s="18">
        <f t="shared" ref="K39:O39" si="5">K36/K38</f>
        <v>1</v>
      </c>
      <c r="L39" s="40">
        <f t="shared" si="5"/>
        <v>1</v>
      </c>
      <c r="M39" s="40">
        <f t="shared" si="5"/>
        <v>0</v>
      </c>
      <c r="N39" s="40">
        <f t="shared" si="5"/>
        <v>0</v>
      </c>
      <c r="O39" s="18">
        <f t="shared" si="5"/>
        <v>0</v>
      </c>
    </row>
    <row r="40" spans="2:15" x14ac:dyDescent="0.25">
      <c r="C40" s="44"/>
      <c r="D40" s="44"/>
      <c r="E40" s="11"/>
      <c r="F40" s="16"/>
      <c r="H40" s="45" t="s">
        <v>17</v>
      </c>
      <c r="I40" s="45"/>
      <c r="J40" s="17">
        <f>J37/J38</f>
        <v>0</v>
      </c>
      <c r="K40" s="17">
        <f t="shared" ref="K40:O40" si="6">K37/K38</f>
        <v>0</v>
      </c>
      <c r="L40" s="40">
        <f t="shared" si="6"/>
        <v>0</v>
      </c>
      <c r="M40" s="40">
        <f t="shared" si="6"/>
        <v>1</v>
      </c>
      <c r="N40" s="40">
        <f t="shared" si="6"/>
        <v>1</v>
      </c>
      <c r="O40" s="18">
        <f t="shared" si="6"/>
        <v>1</v>
      </c>
    </row>
    <row r="41" spans="2:15" x14ac:dyDescent="0.25">
      <c r="C41" s="44"/>
      <c r="D41" s="44"/>
      <c r="E41" s="14"/>
      <c r="F41" s="16"/>
    </row>
    <row r="42" spans="2:15" x14ac:dyDescent="0.25">
      <c r="C42" s="11"/>
      <c r="D42" s="11"/>
      <c r="E42" s="14"/>
      <c r="F42" s="16"/>
    </row>
    <row r="43" spans="2:15" x14ac:dyDescent="0.25">
      <c r="J43" s="47"/>
      <c r="K43" s="47"/>
      <c r="L43" s="47"/>
      <c r="M43" s="47"/>
      <c r="N43" s="47"/>
    </row>
    <row r="44" spans="2:15" x14ac:dyDescent="0.25">
      <c r="J44" s="48" t="s">
        <v>18</v>
      </c>
      <c r="K44" s="48"/>
      <c r="L44" s="48"/>
      <c r="M44" s="48"/>
      <c r="N44" s="48"/>
    </row>
  </sheetData>
  <sortState xmlns:xlrd2="http://schemas.microsoft.com/office/spreadsheetml/2017/richdata2" ref="C9:D34">
    <sortCondition ref="D9:D34"/>
  </sortState>
  <mergeCells count="48">
    <mergeCell ref="H39:I39"/>
    <mergeCell ref="H40:I40"/>
    <mergeCell ref="J43:N43"/>
    <mergeCell ref="D4:G4"/>
    <mergeCell ref="J4:K4"/>
    <mergeCell ref="D6:G6"/>
    <mergeCell ref="D8:I8"/>
    <mergeCell ref="B2:N2"/>
    <mergeCell ref="J44:N44"/>
    <mergeCell ref="C37:D37"/>
    <mergeCell ref="I6:J6"/>
    <mergeCell ref="K6:N6"/>
    <mergeCell ref="C3:N3"/>
    <mergeCell ref="C40:D40"/>
    <mergeCell ref="C41:D41"/>
    <mergeCell ref="C39:D39"/>
    <mergeCell ref="C38:E38"/>
    <mergeCell ref="H36:I36"/>
    <mergeCell ref="H37:I37"/>
    <mergeCell ref="H38:I38"/>
    <mergeCell ref="C36:D36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34:I34"/>
    <mergeCell ref="D35:I35"/>
    <mergeCell ref="D29:I29"/>
    <mergeCell ref="D30:I30"/>
    <mergeCell ref="D31:I31"/>
    <mergeCell ref="D32:I32"/>
    <mergeCell ref="D33:I3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36"/>
  <sheetViews>
    <sheetView zoomScale="84" zoomScaleNormal="84" workbookViewId="0"/>
  </sheetViews>
  <sheetFormatPr baseColWidth="10" defaultRowHeight="15" x14ac:dyDescent="0.25"/>
  <cols>
    <col min="1" max="1" width="1.28515625" style="2" customWidth="1"/>
    <col min="2" max="2" width="5" style="2" customWidth="1"/>
    <col min="3" max="3" width="10.85546875" style="2" customWidth="1"/>
    <col min="4" max="9" width="7.7109375" style="2" customWidth="1"/>
    <col min="10" max="10" width="7.140625" style="2" customWidth="1"/>
    <col min="11" max="12" width="5.7109375" style="2" customWidth="1"/>
    <col min="13" max="13" width="6.42578125" style="2" customWidth="1"/>
    <col min="14" max="16" width="5.7109375" style="2" customWidth="1"/>
    <col min="17" max="17" width="8.7109375" style="2" customWidth="1"/>
    <col min="18" max="19" width="5.7109375" style="2" customWidth="1"/>
    <col min="20" max="16384" width="11.42578125" style="2"/>
  </cols>
  <sheetData>
    <row r="2" spans="2:20" ht="15.75" x14ac:dyDescent="0.25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1"/>
      <c r="R2" s="1"/>
    </row>
    <row r="3" spans="2:20" x14ac:dyDescent="0.2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3"/>
      <c r="R3" s="3"/>
    </row>
    <row r="4" spans="2:20" x14ac:dyDescent="0.25">
      <c r="C4" s="2" t="s">
        <v>0</v>
      </c>
      <c r="D4" s="55" t="s">
        <v>115</v>
      </c>
      <c r="E4" s="55"/>
      <c r="F4" s="55"/>
      <c r="G4" s="55"/>
      <c r="I4" s="2" t="s">
        <v>1</v>
      </c>
      <c r="J4" s="56" t="s">
        <v>204</v>
      </c>
      <c r="K4" s="56"/>
      <c r="M4" s="2" t="s">
        <v>2</v>
      </c>
      <c r="N4" s="57">
        <v>45009</v>
      </c>
      <c r="O4" s="57"/>
    </row>
    <row r="5" spans="2:20" ht="6.75" customHeight="1" x14ac:dyDescent="0.25">
      <c r="D5" s="4"/>
      <c r="E5" s="4"/>
      <c r="F5" s="4"/>
      <c r="G5" s="4"/>
    </row>
    <row r="6" spans="2:20" x14ac:dyDescent="0.25">
      <c r="C6" s="2" t="s">
        <v>3</v>
      </c>
      <c r="D6" s="56" t="s">
        <v>78</v>
      </c>
      <c r="E6" s="56"/>
      <c r="F6" s="56"/>
      <c r="G6" s="56"/>
      <c r="I6" s="58" t="s">
        <v>22</v>
      </c>
      <c r="J6" s="58"/>
      <c r="K6" s="59" t="s">
        <v>77</v>
      </c>
      <c r="L6" s="59"/>
      <c r="M6" s="59"/>
      <c r="N6" s="59"/>
      <c r="O6" s="59"/>
      <c r="P6" s="59"/>
    </row>
    <row r="7" spans="2:20" ht="11.25" customHeight="1" x14ac:dyDescent="0.25"/>
    <row r="8" spans="2:20" x14ac:dyDescent="0.25">
      <c r="B8" s="5" t="s">
        <v>4</v>
      </c>
      <c r="C8" s="5" t="s">
        <v>6</v>
      </c>
      <c r="D8" s="60" t="s">
        <v>5</v>
      </c>
      <c r="E8" s="60"/>
      <c r="F8" s="60"/>
      <c r="G8" s="60"/>
      <c r="H8" s="60"/>
      <c r="I8" s="60"/>
      <c r="J8" s="6" t="s">
        <v>7</v>
      </c>
      <c r="K8" s="6" t="s">
        <v>10</v>
      </c>
      <c r="L8" s="6" t="s">
        <v>11</v>
      </c>
      <c r="M8" s="6" t="s">
        <v>12</v>
      </c>
      <c r="N8" s="6" t="s">
        <v>13</v>
      </c>
      <c r="O8" s="6" t="s">
        <v>14</v>
      </c>
      <c r="P8" s="6" t="s">
        <v>15</v>
      </c>
      <c r="Q8" s="7" t="s">
        <v>23</v>
      </c>
    </row>
    <row r="9" spans="2:20" x14ac:dyDescent="0.25">
      <c r="B9" s="8">
        <v>1</v>
      </c>
      <c r="C9" s="10" t="s">
        <v>79</v>
      </c>
      <c r="D9" s="19" t="s">
        <v>80</v>
      </c>
      <c r="E9" s="20"/>
      <c r="F9" s="20"/>
      <c r="G9" s="20"/>
      <c r="H9" s="20"/>
      <c r="I9" s="21"/>
      <c r="J9" s="6">
        <v>96</v>
      </c>
      <c r="K9" s="6">
        <v>93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9">
        <f>SUM(J9:P9)/7</f>
        <v>27</v>
      </c>
      <c r="T9" s="28">
        <f>SUM(J9:J27)/B27</f>
        <v>78.368421052631575</v>
      </c>
    </row>
    <row r="10" spans="2:20" x14ac:dyDescent="0.25">
      <c r="B10" s="8">
        <f>B9+1</f>
        <v>2</v>
      </c>
      <c r="C10" s="10" t="s">
        <v>98</v>
      </c>
      <c r="D10" s="19" t="s">
        <v>81</v>
      </c>
      <c r="E10" s="20"/>
      <c r="F10" s="20"/>
      <c r="G10" s="20"/>
      <c r="H10" s="20"/>
      <c r="I10" s="21"/>
      <c r="J10" s="6">
        <v>100</v>
      </c>
      <c r="K10" s="6">
        <v>95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9">
        <f t="shared" ref="Q10:Q27" si="0">SUM(J10:P10)/7</f>
        <v>27.857142857142858</v>
      </c>
      <c r="T10" s="22"/>
    </row>
    <row r="11" spans="2:20" x14ac:dyDescent="0.25">
      <c r="B11" s="8">
        <f t="shared" ref="B11:B27" si="1">B10+1</f>
        <v>3</v>
      </c>
      <c r="C11" s="10" t="s">
        <v>104</v>
      </c>
      <c r="D11" s="19" t="s">
        <v>82</v>
      </c>
      <c r="E11" s="20"/>
      <c r="F11" s="20"/>
      <c r="G11" s="20"/>
      <c r="H11" s="20"/>
      <c r="I11" s="21"/>
      <c r="J11" s="6">
        <v>100</v>
      </c>
      <c r="K11" s="6">
        <v>95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9">
        <f t="shared" si="0"/>
        <v>27.857142857142858</v>
      </c>
      <c r="T11" s="28">
        <f>(14/19)*100</f>
        <v>73.68421052631578</v>
      </c>
    </row>
    <row r="12" spans="2:20" x14ac:dyDescent="0.25">
      <c r="B12" s="8">
        <f t="shared" si="1"/>
        <v>4</v>
      </c>
      <c r="C12" s="10" t="s">
        <v>105</v>
      </c>
      <c r="D12" s="19" t="s">
        <v>83</v>
      </c>
      <c r="E12" s="20"/>
      <c r="F12" s="20"/>
      <c r="G12" s="20"/>
      <c r="H12" s="20"/>
      <c r="I12" s="21"/>
      <c r="J12" s="6">
        <v>80</v>
      </c>
      <c r="K12" s="6">
        <v>90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9">
        <f t="shared" si="0"/>
        <v>24.285714285714285</v>
      </c>
    </row>
    <row r="13" spans="2:20" x14ac:dyDescent="0.25">
      <c r="B13" s="8">
        <f t="shared" si="1"/>
        <v>5</v>
      </c>
      <c r="C13" s="10" t="s">
        <v>106</v>
      </c>
      <c r="D13" s="19" t="s">
        <v>84</v>
      </c>
      <c r="E13" s="20"/>
      <c r="F13" s="20"/>
      <c r="G13" s="20"/>
      <c r="H13" s="20"/>
      <c r="I13" s="21"/>
      <c r="J13" s="6">
        <v>96</v>
      </c>
      <c r="K13" s="6">
        <v>92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9">
        <f t="shared" si="0"/>
        <v>26.857142857142858</v>
      </c>
    </row>
    <row r="14" spans="2:20" x14ac:dyDescent="0.25">
      <c r="B14" s="8">
        <f t="shared" si="1"/>
        <v>6</v>
      </c>
      <c r="C14" s="10" t="s">
        <v>107</v>
      </c>
      <c r="D14" s="19" t="s">
        <v>85</v>
      </c>
      <c r="E14" s="20"/>
      <c r="F14" s="20"/>
      <c r="G14" s="20"/>
      <c r="H14" s="20"/>
      <c r="I14" s="21"/>
      <c r="J14" s="6">
        <v>80</v>
      </c>
      <c r="K14" s="6">
        <v>88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9">
        <f t="shared" si="0"/>
        <v>24</v>
      </c>
    </row>
    <row r="15" spans="2:20" x14ac:dyDescent="0.25">
      <c r="B15" s="8">
        <f t="shared" si="1"/>
        <v>7</v>
      </c>
      <c r="C15" s="10" t="s">
        <v>99</v>
      </c>
      <c r="D15" s="19" t="s">
        <v>86</v>
      </c>
      <c r="E15" s="20"/>
      <c r="F15" s="20"/>
      <c r="G15" s="20"/>
      <c r="H15" s="20"/>
      <c r="I15" s="21"/>
      <c r="J15" s="6">
        <v>96</v>
      </c>
      <c r="K15" s="6">
        <v>94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9">
        <f t="shared" si="0"/>
        <v>27.142857142857142</v>
      </c>
    </row>
    <row r="16" spans="2:20" x14ac:dyDescent="0.25">
      <c r="B16" s="8">
        <f t="shared" si="1"/>
        <v>8</v>
      </c>
      <c r="C16" s="10" t="s">
        <v>108</v>
      </c>
      <c r="D16" s="19" t="s">
        <v>87</v>
      </c>
      <c r="E16" s="20"/>
      <c r="F16" s="20"/>
      <c r="G16" s="20"/>
      <c r="H16" s="20"/>
      <c r="I16" s="21"/>
      <c r="J16" s="6">
        <v>70</v>
      </c>
      <c r="K16" s="6">
        <v>85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9">
        <f t="shared" si="0"/>
        <v>22.142857142857142</v>
      </c>
    </row>
    <row r="17" spans="2:17" x14ac:dyDescent="0.25">
      <c r="B17" s="8">
        <f t="shared" si="1"/>
        <v>9</v>
      </c>
      <c r="C17" s="10" t="s">
        <v>100</v>
      </c>
      <c r="D17" s="19" t="s">
        <v>88</v>
      </c>
      <c r="E17" s="20"/>
      <c r="F17" s="20"/>
      <c r="G17" s="20"/>
      <c r="H17" s="20"/>
      <c r="I17" s="21"/>
      <c r="J17" s="6">
        <v>100</v>
      </c>
      <c r="K17" s="6">
        <v>100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9">
        <f t="shared" si="0"/>
        <v>28.571428571428573</v>
      </c>
    </row>
    <row r="18" spans="2:17" x14ac:dyDescent="0.25">
      <c r="B18" s="8">
        <f t="shared" si="1"/>
        <v>10</v>
      </c>
      <c r="C18" s="10" t="s">
        <v>109</v>
      </c>
      <c r="D18" s="24" t="s">
        <v>89</v>
      </c>
      <c r="E18" s="25"/>
      <c r="F18" s="25"/>
      <c r="G18" s="25"/>
      <c r="H18" s="25"/>
      <c r="I18" s="26"/>
      <c r="J18" s="27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9">
        <f t="shared" si="0"/>
        <v>0</v>
      </c>
    </row>
    <row r="19" spans="2:17" x14ac:dyDescent="0.25">
      <c r="B19" s="8">
        <f t="shared" si="1"/>
        <v>11</v>
      </c>
      <c r="C19" s="10" t="s">
        <v>110</v>
      </c>
      <c r="D19" s="24" t="s">
        <v>90</v>
      </c>
      <c r="E19" s="25"/>
      <c r="F19" s="25"/>
      <c r="G19" s="25"/>
      <c r="H19" s="25"/>
      <c r="I19" s="26"/>
      <c r="J19" s="27">
        <v>70</v>
      </c>
      <c r="K19" s="6">
        <v>87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9">
        <f t="shared" si="0"/>
        <v>22.428571428571427</v>
      </c>
    </row>
    <row r="20" spans="2:17" x14ac:dyDescent="0.25">
      <c r="B20" s="8">
        <f t="shared" si="1"/>
        <v>12</v>
      </c>
      <c r="C20" s="10" t="s">
        <v>111</v>
      </c>
      <c r="D20" s="24" t="s">
        <v>91</v>
      </c>
      <c r="E20" s="25"/>
      <c r="F20" s="25"/>
      <c r="G20" s="25"/>
      <c r="H20" s="25"/>
      <c r="I20" s="26"/>
      <c r="J20" s="27">
        <v>94</v>
      </c>
      <c r="K20" s="6">
        <v>95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9">
        <f t="shared" si="0"/>
        <v>27</v>
      </c>
    </row>
    <row r="21" spans="2:17" x14ac:dyDescent="0.25">
      <c r="B21" s="8">
        <f t="shared" si="1"/>
        <v>13</v>
      </c>
      <c r="C21" s="10" t="s">
        <v>101</v>
      </c>
      <c r="D21" s="24" t="s">
        <v>92</v>
      </c>
      <c r="E21" s="25"/>
      <c r="F21" s="25"/>
      <c r="G21" s="25"/>
      <c r="H21" s="25"/>
      <c r="I21" s="26"/>
      <c r="J21" s="27">
        <v>86</v>
      </c>
      <c r="K21" s="6">
        <v>90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9">
        <f t="shared" si="0"/>
        <v>25.142857142857142</v>
      </c>
    </row>
    <row r="22" spans="2:17" x14ac:dyDescent="0.25">
      <c r="B22" s="8">
        <f t="shared" si="1"/>
        <v>14</v>
      </c>
      <c r="C22" s="10" t="s">
        <v>102</v>
      </c>
      <c r="D22" s="24" t="s">
        <v>93</v>
      </c>
      <c r="E22" s="25"/>
      <c r="F22" s="25"/>
      <c r="G22" s="25"/>
      <c r="H22" s="25"/>
      <c r="I22" s="26"/>
      <c r="J22" s="27">
        <v>100</v>
      </c>
      <c r="K22" s="6">
        <v>100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9">
        <f t="shared" si="0"/>
        <v>28.571428571428573</v>
      </c>
    </row>
    <row r="23" spans="2:17" x14ac:dyDescent="0.25">
      <c r="B23" s="8">
        <f t="shared" si="1"/>
        <v>15</v>
      </c>
      <c r="C23" s="10" t="s">
        <v>112</v>
      </c>
      <c r="D23" s="29" t="s">
        <v>94</v>
      </c>
      <c r="E23" s="29"/>
      <c r="F23" s="29"/>
      <c r="G23" s="29"/>
      <c r="H23" s="29"/>
      <c r="I23" s="29"/>
      <c r="J23" s="27">
        <v>100</v>
      </c>
      <c r="K23" s="6">
        <v>100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9">
        <f t="shared" si="0"/>
        <v>28.571428571428573</v>
      </c>
    </row>
    <row r="24" spans="2:17" x14ac:dyDescent="0.25">
      <c r="B24" s="8">
        <f t="shared" si="1"/>
        <v>16</v>
      </c>
      <c r="C24" s="5" t="s">
        <v>207</v>
      </c>
      <c r="D24" s="24" t="s">
        <v>157</v>
      </c>
      <c r="E24" s="33"/>
      <c r="F24" s="33"/>
      <c r="G24" s="33"/>
      <c r="H24" s="33"/>
      <c r="I24" s="34"/>
      <c r="J24" s="27">
        <v>17</v>
      </c>
      <c r="K24" s="6">
        <v>70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9">
        <f t="shared" si="0"/>
        <v>12.428571428571429</v>
      </c>
    </row>
    <row r="25" spans="2:17" x14ac:dyDescent="0.25">
      <c r="B25" s="8">
        <f t="shared" si="1"/>
        <v>17</v>
      </c>
      <c r="C25" s="10" t="s">
        <v>113</v>
      </c>
      <c r="D25" s="30" t="s">
        <v>95</v>
      </c>
      <c r="E25" s="31"/>
      <c r="F25" s="31"/>
      <c r="G25" s="31"/>
      <c r="H25" s="31"/>
      <c r="I25" s="32"/>
      <c r="J25" s="27">
        <v>70</v>
      </c>
      <c r="K25" s="6">
        <v>89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9">
        <f t="shared" si="0"/>
        <v>22.714285714285715</v>
      </c>
    </row>
    <row r="26" spans="2:17" x14ac:dyDescent="0.25">
      <c r="B26" s="8">
        <f t="shared" si="1"/>
        <v>18</v>
      </c>
      <c r="C26" s="10" t="s">
        <v>103</v>
      </c>
      <c r="D26" s="30" t="s">
        <v>96</v>
      </c>
      <c r="E26" s="31"/>
      <c r="F26" s="31"/>
      <c r="G26" s="31"/>
      <c r="H26" s="31"/>
      <c r="I26" s="32"/>
      <c r="J26" s="27">
        <v>40</v>
      </c>
      <c r="K26" s="6">
        <v>85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9">
        <f t="shared" si="0"/>
        <v>17.857142857142858</v>
      </c>
    </row>
    <row r="27" spans="2:17" x14ac:dyDescent="0.25">
      <c r="B27" s="8">
        <f t="shared" si="1"/>
        <v>19</v>
      </c>
      <c r="C27" s="10" t="s">
        <v>114</v>
      </c>
      <c r="D27" s="30" t="s">
        <v>97</v>
      </c>
      <c r="E27" s="31"/>
      <c r="F27" s="31"/>
      <c r="G27" s="31"/>
      <c r="H27" s="31"/>
      <c r="I27" s="32"/>
      <c r="J27" s="27">
        <v>94</v>
      </c>
      <c r="K27" s="6">
        <v>95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9">
        <f t="shared" si="0"/>
        <v>27</v>
      </c>
    </row>
    <row r="28" spans="2:17" x14ac:dyDescent="0.25">
      <c r="C28" s="44"/>
      <c r="D28" s="44"/>
      <c r="E28" s="11"/>
      <c r="H28" s="46" t="s">
        <v>19</v>
      </c>
      <c r="I28" s="46"/>
      <c r="J28" s="12">
        <f t="shared" ref="J28:Q28" si="2">COUNTIF(J9:J27,"&gt;=70")</f>
        <v>16</v>
      </c>
      <c r="K28" s="12">
        <f t="shared" si="2"/>
        <v>18</v>
      </c>
      <c r="L28" s="12">
        <f t="shared" si="2"/>
        <v>0</v>
      </c>
      <c r="M28" s="12">
        <f t="shared" si="2"/>
        <v>0</v>
      </c>
      <c r="N28" s="12">
        <f t="shared" si="2"/>
        <v>0</v>
      </c>
      <c r="O28" s="12">
        <f t="shared" si="2"/>
        <v>0</v>
      </c>
      <c r="P28" s="12">
        <f t="shared" si="2"/>
        <v>0</v>
      </c>
      <c r="Q28" s="13">
        <f t="shared" si="2"/>
        <v>0</v>
      </c>
    </row>
    <row r="29" spans="2:17" x14ac:dyDescent="0.25">
      <c r="C29" s="44"/>
      <c r="D29" s="44"/>
      <c r="E29" s="14"/>
      <c r="H29" s="49" t="s">
        <v>20</v>
      </c>
      <c r="I29" s="49"/>
      <c r="J29" s="15">
        <f t="shared" ref="J29:Q29" si="3">COUNTIF(J9:J27,"&lt;70")</f>
        <v>3</v>
      </c>
      <c r="K29" s="15">
        <f t="shared" si="3"/>
        <v>1</v>
      </c>
      <c r="L29" s="15">
        <f t="shared" si="3"/>
        <v>19</v>
      </c>
      <c r="M29" s="15">
        <f t="shared" si="3"/>
        <v>19</v>
      </c>
      <c r="N29" s="15">
        <f t="shared" si="3"/>
        <v>19</v>
      </c>
      <c r="O29" s="15">
        <f t="shared" si="3"/>
        <v>19</v>
      </c>
      <c r="P29" s="15">
        <f t="shared" si="3"/>
        <v>19</v>
      </c>
      <c r="Q29" s="15">
        <f t="shared" si="3"/>
        <v>19</v>
      </c>
    </row>
    <row r="30" spans="2:17" x14ac:dyDescent="0.25">
      <c r="C30" s="44"/>
      <c r="D30" s="44"/>
      <c r="E30" s="44"/>
      <c r="H30" s="49" t="s">
        <v>21</v>
      </c>
      <c r="I30" s="49"/>
      <c r="J30" s="15">
        <f t="shared" ref="J30:Q30" si="4">COUNT(J9:J27)</f>
        <v>19</v>
      </c>
      <c r="K30" s="15">
        <f t="shared" si="4"/>
        <v>19</v>
      </c>
      <c r="L30" s="15">
        <f t="shared" si="4"/>
        <v>19</v>
      </c>
      <c r="M30" s="15">
        <f t="shared" si="4"/>
        <v>19</v>
      </c>
      <c r="N30" s="15">
        <f t="shared" si="4"/>
        <v>19</v>
      </c>
      <c r="O30" s="15">
        <f t="shared" si="4"/>
        <v>19</v>
      </c>
      <c r="P30" s="15">
        <f t="shared" si="4"/>
        <v>19</v>
      </c>
      <c r="Q30" s="15">
        <f t="shared" si="4"/>
        <v>19</v>
      </c>
    </row>
    <row r="31" spans="2:17" x14ac:dyDescent="0.25">
      <c r="C31" s="44"/>
      <c r="D31" s="44"/>
      <c r="E31" s="11"/>
      <c r="F31" s="16"/>
      <c r="H31" s="45" t="s">
        <v>16</v>
      </c>
      <c r="I31" s="45"/>
      <c r="J31" s="17">
        <f>J28/J30</f>
        <v>0.84210526315789469</v>
      </c>
      <c r="K31" s="18">
        <f t="shared" ref="K31:Q31" si="5">K28/K30</f>
        <v>0.94736842105263153</v>
      </c>
      <c r="L31" s="18">
        <f t="shared" si="5"/>
        <v>0</v>
      </c>
      <c r="M31" s="18">
        <f t="shared" si="5"/>
        <v>0</v>
      </c>
      <c r="N31" s="18">
        <f t="shared" si="5"/>
        <v>0</v>
      </c>
      <c r="O31" s="18">
        <f t="shared" si="5"/>
        <v>0</v>
      </c>
      <c r="P31" s="18">
        <f t="shared" si="5"/>
        <v>0</v>
      </c>
      <c r="Q31" s="18">
        <f t="shared" si="5"/>
        <v>0</v>
      </c>
    </row>
    <row r="32" spans="2:17" x14ac:dyDescent="0.25">
      <c r="C32" s="44"/>
      <c r="D32" s="44"/>
      <c r="E32" s="11"/>
      <c r="F32" s="16"/>
      <c r="H32" s="45" t="s">
        <v>17</v>
      </c>
      <c r="I32" s="45"/>
      <c r="J32" s="17">
        <f>J29/J30</f>
        <v>0.15789473684210525</v>
      </c>
      <c r="K32" s="17">
        <f t="shared" ref="K32:Q32" si="6">K29/K30</f>
        <v>5.2631578947368418E-2</v>
      </c>
      <c r="L32" s="18">
        <f t="shared" si="6"/>
        <v>1</v>
      </c>
      <c r="M32" s="18">
        <f t="shared" si="6"/>
        <v>1</v>
      </c>
      <c r="N32" s="18">
        <f t="shared" si="6"/>
        <v>1</v>
      </c>
      <c r="O32" s="18">
        <f t="shared" si="6"/>
        <v>1</v>
      </c>
      <c r="P32" s="18">
        <f t="shared" si="6"/>
        <v>1</v>
      </c>
      <c r="Q32" s="18">
        <f t="shared" si="6"/>
        <v>1</v>
      </c>
    </row>
    <row r="33" spans="3:16" x14ac:dyDescent="0.25">
      <c r="C33" s="44"/>
      <c r="D33" s="44"/>
      <c r="E33" s="14"/>
      <c r="F33" s="16"/>
    </row>
    <row r="34" spans="3:16" x14ac:dyDescent="0.25">
      <c r="C34" s="11"/>
      <c r="D34" s="11"/>
      <c r="E34" s="14"/>
      <c r="F34" s="16"/>
    </row>
    <row r="35" spans="3:16" x14ac:dyDescent="0.25">
      <c r="J35" s="47"/>
      <c r="K35" s="47"/>
      <c r="L35" s="47"/>
      <c r="M35" s="47"/>
      <c r="N35" s="47"/>
      <c r="O35" s="47"/>
      <c r="P35" s="47"/>
    </row>
    <row r="36" spans="3:16" x14ac:dyDescent="0.25">
      <c r="J36" s="48" t="s">
        <v>18</v>
      </c>
      <c r="K36" s="48"/>
      <c r="L36" s="48"/>
      <c r="M36" s="48"/>
      <c r="N36" s="48"/>
      <c r="O36" s="48"/>
      <c r="P36" s="48"/>
    </row>
  </sheetData>
  <sortState xmlns:xlrd2="http://schemas.microsoft.com/office/spreadsheetml/2017/richdata2" ref="C9:J27">
    <sortCondition ref="D9:D27"/>
  </sortState>
  <mergeCells count="22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C28:D28"/>
    <mergeCell ref="H28:I28"/>
    <mergeCell ref="C29:D29"/>
    <mergeCell ref="H29:I29"/>
    <mergeCell ref="C30:E30"/>
    <mergeCell ref="H30:I30"/>
    <mergeCell ref="C31:D31"/>
    <mergeCell ref="H31:I31"/>
    <mergeCell ref="C32:D32"/>
    <mergeCell ref="H32:I32"/>
    <mergeCell ref="C33:D33"/>
    <mergeCell ref="J35:P35"/>
    <mergeCell ref="J36:P36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 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Privado</cp:lastModifiedBy>
  <cp:lastPrinted>2023-03-21T15:13:53Z</cp:lastPrinted>
  <dcterms:created xsi:type="dcterms:W3CDTF">2023-03-14T19:16:59Z</dcterms:created>
  <dcterms:modified xsi:type="dcterms:W3CDTF">2023-06-01T02:59:19Z</dcterms:modified>
</cp:coreProperties>
</file>