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ystemp\Downloads\"/>
    </mc:Choice>
  </mc:AlternateContent>
  <xr:revisionPtr revIDLastSave="0" documentId="13_ncr:1_{636762AD-43E7-4AF4-BBD9-797E859308A0}" xr6:coauthVersionLast="47" xr6:coauthVersionMax="47" xr10:uidLastSave="{00000000-0000-0000-0000-000000000000}"/>
  <bookViews>
    <workbookView xWindow="2640" yWindow="2640" windowWidth="15375" windowHeight="7875" activeTab="3" xr2:uid="{00000000-000D-0000-FFFF-FFFF00000000}"/>
  </bookViews>
  <sheets>
    <sheet name="MATERIA 1 " sheetId="4" r:id="rId1"/>
    <sheet name="MATERIA 2" sheetId="5" r:id="rId2"/>
    <sheet name="MATERIA 3" sheetId="1" r:id="rId3"/>
    <sheet name="MATERIA 4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9" i="3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9" i="1"/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9" i="5"/>
  <c r="P11" i="5"/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9" i="4"/>
  <c r="L37" i="1" l="1"/>
  <c r="L36" i="1"/>
  <c r="R11" i="3" l="1"/>
  <c r="R11" i="1"/>
  <c r="Q11" i="4"/>
  <c r="B10" i="3" l="1"/>
  <c r="M33" i="5" l="1"/>
  <c r="L33" i="5"/>
  <c r="K33" i="5"/>
  <c r="J33" i="5"/>
  <c r="N33" i="5" s="1"/>
  <c r="M32" i="5"/>
  <c r="L32" i="5"/>
  <c r="K32" i="5"/>
  <c r="K35" i="5" s="1"/>
  <c r="J32" i="5"/>
  <c r="N32" i="5" s="1"/>
  <c r="M31" i="5"/>
  <c r="L31" i="5"/>
  <c r="K31" i="5"/>
  <c r="K34" i="5" s="1"/>
  <c r="J31" i="5"/>
  <c r="N31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P9" i="5" s="1"/>
  <c r="M31" i="4"/>
  <c r="L31" i="4"/>
  <c r="K31" i="4"/>
  <c r="J31" i="4"/>
  <c r="M30" i="4"/>
  <c r="L30" i="4"/>
  <c r="K30" i="4"/>
  <c r="J30" i="4"/>
  <c r="M29" i="4"/>
  <c r="L29" i="4"/>
  <c r="L32" i="4" s="1"/>
  <c r="K29" i="4"/>
  <c r="J2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 s="1"/>
  <c r="N30" i="3"/>
  <c r="M30" i="3"/>
  <c r="L30" i="3"/>
  <c r="K30" i="3"/>
  <c r="J30" i="3"/>
  <c r="N29" i="3"/>
  <c r="M29" i="3"/>
  <c r="L29" i="3"/>
  <c r="K29" i="3"/>
  <c r="J29" i="3"/>
  <c r="N28" i="3"/>
  <c r="M28" i="3"/>
  <c r="L28" i="3"/>
  <c r="K28" i="3"/>
  <c r="J28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R9" i="3" s="1"/>
  <c r="O28" i="3" l="1"/>
  <c r="O29" i="3"/>
  <c r="M31" i="3"/>
  <c r="O30" i="3"/>
  <c r="N31" i="3"/>
  <c r="N29" i="4"/>
  <c r="N30" i="4"/>
  <c r="N31" i="4"/>
  <c r="M32" i="3"/>
  <c r="K32" i="3"/>
  <c r="K31" i="3"/>
  <c r="J32" i="4"/>
  <c r="M35" i="5"/>
  <c r="M34" i="5"/>
  <c r="L34" i="5"/>
  <c r="L33" i="4"/>
  <c r="K32" i="4"/>
  <c r="J31" i="3"/>
  <c r="L31" i="3"/>
  <c r="M32" i="4"/>
  <c r="J34" i="5"/>
  <c r="J32" i="3"/>
  <c r="N32" i="3"/>
  <c r="K33" i="4"/>
  <c r="L35" i="5"/>
  <c r="L32" i="3"/>
  <c r="M33" i="4"/>
  <c r="J35" i="5"/>
  <c r="J33" i="4"/>
  <c r="K38" i="1"/>
  <c r="L38" i="1"/>
  <c r="M38" i="1"/>
  <c r="N38" i="1"/>
  <c r="J38" i="1"/>
  <c r="K37" i="1"/>
  <c r="M37" i="1"/>
  <c r="N37" i="1"/>
  <c r="K36" i="1"/>
  <c r="M36" i="1"/>
  <c r="N36" i="1"/>
  <c r="J37" i="1"/>
  <c r="J36" i="1"/>
  <c r="N35" i="5" l="1"/>
  <c r="N34" i="5"/>
  <c r="O31" i="3"/>
  <c r="O32" i="3"/>
  <c r="O36" i="1"/>
  <c r="O37" i="1"/>
  <c r="O38" i="1"/>
  <c r="N33" i="4"/>
  <c r="N32" i="4"/>
  <c r="K40" i="1" l="1"/>
  <c r="L40" i="1"/>
  <c r="M40" i="1"/>
  <c r="N40" i="1"/>
  <c r="K39" i="1"/>
  <c r="L39" i="1"/>
  <c r="M39" i="1"/>
  <c r="N39" i="1"/>
  <c r="J40" i="1"/>
  <c r="J39" i="1"/>
  <c r="O40" i="1" l="1"/>
  <c r="O3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R9" i="1" s="1"/>
</calcChain>
</file>

<file path=xl/sharedStrings.xml><?xml version="1.0" encoding="utf-8"?>
<sst xmlns="http://schemas.openxmlformats.org/spreadsheetml/2006/main" count="278" uniqueCount="206">
  <si>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</si>
  <si>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</si>
  <si>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</si>
  <si>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</si>
  <si>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</si>
  <si>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</si>
  <si>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</si>
  <si>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</si>
  <si>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</si>
  <si>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</si>
  <si>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</si>
  <si>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</si>
  <si>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</si>
  <si>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</si>
  <si>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</si>
  <si>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</si>
  <si>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</si>
  <si>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</si>
  <si>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</si>
  <si>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</si>
  <si>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</si>
  <si>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</si>
  <si>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211U0328</t>
  </si>
  <si>
    <t>211U0344</t>
  </si>
  <si>
    <t>211U0351</t>
  </si>
  <si>
    <t>211U0321</t>
  </si>
  <si>
    <t xml:space="preserve">MARTÍNEZ AZAMAR LINDSAY ATZIRY </t>
  </si>
  <si>
    <t xml:space="preserve">LUNA LUGO JONATAN DE JESÚS </t>
  </si>
  <si>
    <t xml:space="preserve">TELONA PACHECO JENNIFER </t>
  </si>
  <si>
    <t xml:space="preserve">CHIGO ACUA BRAYAN DE JESÚS </t>
  </si>
  <si>
    <t>MARCIAL CAMPECHANO MARLEN</t>
  </si>
  <si>
    <t>FISCAL FISCAL DANIEL</t>
  </si>
  <si>
    <t xml:space="preserve">QUINO CINTA KARINA GUADALUPE </t>
  </si>
  <si>
    <t xml:space="preserve">NAVARRETE RAMÍREZ HUGO ANTONIO </t>
  </si>
  <si>
    <t>RODRÍGUEZ VELASCO GÉNESIS GALILEA</t>
  </si>
  <si>
    <t xml:space="preserve">GUZMÁN MATACAPAN JOANA JATHSURY </t>
  </si>
  <si>
    <t>ORTEGA SANCHEZ PAUL DE JESUS</t>
  </si>
  <si>
    <t>CAMACHO IXTEPAN NORMAN XICUANI</t>
  </si>
  <si>
    <t>AMBROS XOLO FLOR GUADALUPE</t>
  </si>
  <si>
    <t>QUINO ATEN MARLI CITLALLY</t>
  </si>
  <si>
    <t>CORTES COBAXIN IVAN</t>
  </si>
  <si>
    <t>MARTÍNEZ GARCÍA ANTONI YAEL</t>
  </si>
  <si>
    <t xml:space="preserve">PÉREZ GALEANA JANNY MARICIELO </t>
  </si>
  <si>
    <t>POLITO TENORIO ANGEL</t>
  </si>
  <si>
    <t xml:space="preserve">CASAS PIO KARLA FERNANDA </t>
  </si>
  <si>
    <t>SEBA XALA ANGELES MAYLETH</t>
  </si>
  <si>
    <t>IXTEPAN CAPI BRAYAN DE JESÚS</t>
  </si>
  <si>
    <t>MOTO VAZQUEZ ALEX</t>
  </si>
  <si>
    <t>PRADO CASTRO SUGEY DEL CARMEN</t>
  </si>
  <si>
    <t>VALENTÍN ÁVILA CARLOS RONALDO</t>
  </si>
  <si>
    <t xml:space="preserve">FERMAN TOGA IRVIN ALDAIR </t>
  </si>
  <si>
    <t xml:space="preserve">VERGARA MONTALVO FATIMA MONSERRAT </t>
  </si>
  <si>
    <t>211U0340</t>
  </si>
  <si>
    <t>211U0334</t>
  </si>
  <si>
    <t>211U0358</t>
  </si>
  <si>
    <t>211U0322</t>
  </si>
  <si>
    <t>211U0338</t>
  </si>
  <si>
    <t>211U0353</t>
  </si>
  <si>
    <t>211U0355</t>
  </si>
  <si>
    <t>211U0330</t>
  </si>
  <si>
    <t>211U0346</t>
  </si>
  <si>
    <t>211U0317</t>
  </si>
  <si>
    <t>211U0315</t>
  </si>
  <si>
    <t>211U0326</t>
  </si>
  <si>
    <t>211U0339</t>
  </si>
  <si>
    <t xml:space="preserve">211U0347 </t>
  </si>
  <si>
    <t>211U0350</t>
  </si>
  <si>
    <t>211U0356</t>
  </si>
  <si>
    <t>211U0331</t>
  </si>
  <si>
    <t>221U0816</t>
  </si>
  <si>
    <t>211U0020</t>
  </si>
  <si>
    <t>211U0360</t>
  </si>
  <si>
    <t>211U0327</t>
  </si>
  <si>
    <t>211U0361</t>
  </si>
  <si>
    <t>407-A</t>
  </si>
  <si>
    <t>L.C. GUILLERMO MORALES CADENA</t>
  </si>
  <si>
    <t>FEBRERO - JULIO 2023</t>
  </si>
  <si>
    <t>201U0170</t>
  </si>
  <si>
    <t>BAXIN NOLASCO EMILY DARINA</t>
  </si>
  <si>
    <t>CHAPOL VENTURA LUIS JAIR</t>
  </si>
  <si>
    <t>CHAVEZ ALEJO KARINA</t>
  </si>
  <si>
    <t>DOMINGUEZ MARCIAL ANGIE MADAI</t>
  </si>
  <si>
    <t>GAPI FARARONI DIANA JACQUELYNE</t>
  </si>
  <si>
    <t>GOMEZ HERNANDEZ MELANIE PALOMA</t>
  </si>
  <si>
    <t>HERNANDEZ ANTEMATE ROSA MARIA</t>
  </si>
  <si>
    <t>JIMENEZ TENORIO JORGE ANTONIO</t>
  </si>
  <si>
    <t>MALAGA BUSTAMANTE CARLOS</t>
  </si>
  <si>
    <t>MAYO ZAPOT DAVID R</t>
  </si>
  <si>
    <t>NUÑEZ CHAGALA JENNIFER</t>
  </si>
  <si>
    <t>ORTEGA LOZADA EDGAR ANTONIO</t>
  </si>
  <si>
    <t>QUINTANAR REYES ANGEL KALEB</t>
  </si>
  <si>
    <t>RUIZ JUAREZ SAEL</t>
  </si>
  <si>
    <t>SANCHEZ GARCIA MARLA IVETTE</t>
  </si>
  <si>
    <t>VELASCO PUCHETA ARIADNA R</t>
  </si>
  <si>
    <t>XALA SILVA SYLVIA</t>
  </si>
  <si>
    <t>ZACARIAS ALVAREZ DAVID ENRIQUE</t>
  </si>
  <si>
    <t>201U0172</t>
  </si>
  <si>
    <t>201U0174</t>
  </si>
  <si>
    <t>201U0175</t>
  </si>
  <si>
    <t>201U0178</t>
  </si>
  <si>
    <t>201U0180</t>
  </si>
  <si>
    <t>201U0181</t>
  </si>
  <si>
    <t>201U0474</t>
  </si>
  <si>
    <t>181U0188</t>
  </si>
  <si>
    <t>201U0500</t>
  </si>
  <si>
    <t>191U0302</t>
  </si>
  <si>
    <t>201U0265</t>
  </si>
  <si>
    <t>181U0323</t>
  </si>
  <si>
    <t>201U0471</t>
  </si>
  <si>
    <t>201U0551</t>
  </si>
  <si>
    <t>201U0557</t>
  </si>
  <si>
    <t>181U0334</t>
  </si>
  <si>
    <t>201U0550</t>
  </si>
  <si>
    <t>INGENIERÍA DE COSTOS</t>
  </si>
  <si>
    <t>GOMEZ CARRASCO ZAHIRA JANETH</t>
  </si>
  <si>
    <t>211U0329</t>
  </si>
  <si>
    <t>ADMINISTRACION Y CONTABILIDAD</t>
  </si>
  <si>
    <t>231U0006</t>
  </si>
  <si>
    <t>ALEJOS XALA BIANEY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</si>
  <si>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</si>
  <si>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</si>
  <si>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</si>
  <si>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</si>
  <si>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</si>
  <si>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</si>
  <si>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</si>
  <si>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</si>
  <si>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</si>
  <si>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</si>
  <si>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</si>
  <si>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</si>
  <si>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</si>
  <si>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</si>
  <si>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</si>
  <si>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</si>
  <si>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</si>
  <si>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</si>
  <si>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</si>
  <si>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</si>
  <si>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BUSTAMANTE MARTINEZ ANDRES RODRIGO</t>
  </si>
  <si>
    <t>CHACHA MORALES EDGAR FERNANDO</t>
  </si>
  <si>
    <t>COBAXIN BAXIN PEDRO DE JESUS</t>
  </si>
  <si>
    <t>GARCÍA BARRERA ALEXANDER EMILIO</t>
  </si>
  <si>
    <t>GOMEZ HERNANDEZ AHIRAM ALBERTO</t>
  </si>
  <si>
    <t>IXBA FERNÁNDEZ OMAR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</si>
  <si>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</si>
  <si>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</si>
  <si>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</si>
  <si>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</si>
  <si>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</si>
  <si>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</si>
  <si>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</si>
  <si>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</si>
  <si>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</si>
  <si>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</si>
  <si>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</si>
  <si>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</si>
  <si>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</si>
  <si>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</si>
  <si>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</si>
  <si>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</si>
  <si>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</si>
  <si>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</si>
  <si>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</si>
  <si>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</si>
  <si>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</si>
  <si>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</si>
  <si>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</si>
  <si>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</si>
  <si>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</si>
  <si>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</si>
  <si>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</si>
  <si>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</si>
  <si>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</si>
  <si>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</si>
  <si>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</si>
  <si>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ANTONINO BAUTISTA CARLOS EDUARDO</t>
  </si>
  <si>
    <t>CAAMAL GUERRA SERGIO EDUARDO</t>
  </si>
  <si>
    <t>CARMONA XOLO RENATA NICOLE</t>
  </si>
  <si>
    <t>COBAXIN VILLASEÑOR CARLOS</t>
  </si>
  <si>
    <t>COYOLT ROSENDO EDUARDO</t>
  </si>
  <si>
    <t>EDUARDO AZAMAR FRANCISCO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</si>
  <si>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</si>
  <si>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</si>
  <si>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</si>
  <si>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</si>
  <si>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</si>
  <si>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</si>
  <si>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</si>
  <si>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</si>
  <si>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</si>
  <si>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</si>
  <si>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</si>
  <si>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</si>
  <si>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</si>
  <si>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</si>
  <si>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221U0565</t>
  </si>
  <si>
    <t>221U0567</t>
  </si>
  <si>
    <t>VELASCO XOLO JOSE ROBERTO</t>
  </si>
  <si>
    <t>ZAPOT RAMOS MARCOS OSIRIS</t>
  </si>
  <si>
    <t>221U0527</t>
  </si>
  <si>
    <t>211-A</t>
  </si>
  <si>
    <t>606-A</t>
  </si>
  <si>
    <t>INSTRUMENTOS DE PRESUPUESTACION EMPRESARIAL</t>
  </si>
  <si>
    <t>211-B</t>
  </si>
  <si>
    <t>221u0563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</si>
</sst>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37"/>
  <sheetViews>
    <sheetView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3" width="7.85546875" style="2" customWidth="1"/>
    <col min="14" max="14" width="12.7109375" style="2" customWidth="1"/>
    <col min="15" max="16" width="5.7109375" style="2" customWidth="1"/>
    <col min="17" max="16384" width="11.42578125" style="2"/>
  </cols>
  <sheetData>
    <row r="2" spans="2:17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  <c r="O2" s="1"/>
    </row>
    <row r="3" spans="2:17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3"/>
      <c r="O3" s="3"/>
    </row>
    <row r="4" spans="2:17" x14ac:dyDescent="0.25">
      <c r="C4" s="2" t="s">
        <v>0</v>
      </c>
      <c r="D4" s="57" t="s">
        <v>116</v>
      </c>
      <c r="E4" s="57"/>
      <c r="F4" s="57"/>
      <c r="G4" s="57"/>
      <c r="I4" s="2" t="s">
        <v>1</v>
      </c>
      <c r="J4" s="58" t="s">
        <v>201</v>
      </c>
      <c r="K4" s="58"/>
      <c r="M4" s="2" t="s">
        <v>2</v>
      </c>
      <c r="N4" s="38">
        <v>45099</v>
      </c>
    </row>
    <row r="5" spans="2:17" ht="6.75" customHeight="1" x14ac:dyDescent="0.25">
      <c r="D5" s="4"/>
      <c r="E5" s="4"/>
      <c r="F5" s="4"/>
      <c r="G5" s="4"/>
    </row>
    <row r="6" spans="2:17" x14ac:dyDescent="0.25">
      <c r="C6" s="2" t="s">
        <v>3</v>
      </c>
      <c r="D6" s="58" t="s">
        <v>76</v>
      </c>
      <c r="E6" s="58"/>
      <c r="F6" s="58"/>
      <c r="G6" s="58"/>
      <c r="I6" s="46" t="s">
        <v>20</v>
      </c>
      <c r="J6" s="46"/>
      <c r="K6" s="41" t="s">
        <v>75</v>
      </c>
      <c r="L6" s="41"/>
      <c r="M6" s="41"/>
    </row>
    <row r="7" spans="2:17" ht="11.25" customHeight="1" x14ac:dyDescent="0.25"/>
    <row r="8" spans="2:17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6" t="s">
        <v>7</v>
      </c>
      <c r="K8" s="6" t="s">
        <v>10</v>
      </c>
      <c r="L8" s="6" t="s">
        <v>11</v>
      </c>
      <c r="M8" s="6" t="s">
        <v>12</v>
      </c>
      <c r="N8" s="7" t="s">
        <v>21</v>
      </c>
    </row>
    <row r="9" spans="2:17" x14ac:dyDescent="0.25">
      <c r="B9" s="8">
        <v>1</v>
      </c>
      <c r="C9" s="10" t="s">
        <v>117</v>
      </c>
      <c r="D9" s="52" t="s">
        <v>118</v>
      </c>
      <c r="E9" s="53"/>
      <c r="F9" s="53"/>
      <c r="G9" s="53"/>
      <c r="H9" s="53"/>
      <c r="I9" s="54"/>
      <c r="J9" s="24">
        <v>97</v>
      </c>
      <c r="K9" s="24">
        <v>70</v>
      </c>
      <c r="L9" s="24">
        <v>85</v>
      </c>
      <c r="M9" s="24">
        <v>100</v>
      </c>
      <c r="N9" s="37">
        <f>SUM(J9:M9)/4</f>
        <v>88</v>
      </c>
      <c r="Q9" s="25">
        <f>SUM(J9:J28)/B28</f>
        <v>90.1</v>
      </c>
    </row>
    <row r="10" spans="2:17" x14ac:dyDescent="0.25">
      <c r="B10" s="8">
        <f>B9+1</f>
        <v>2</v>
      </c>
      <c r="C10" s="10" t="s">
        <v>119</v>
      </c>
      <c r="D10" s="43" t="s">
        <v>138</v>
      </c>
      <c r="E10" s="44"/>
      <c r="F10" s="44"/>
      <c r="G10" s="44"/>
      <c r="H10" s="44"/>
      <c r="I10" s="45"/>
      <c r="J10" s="6">
        <v>98</v>
      </c>
      <c r="K10" s="6">
        <v>85</v>
      </c>
      <c r="L10" s="6">
        <v>80</v>
      </c>
      <c r="M10" s="6">
        <v>98</v>
      </c>
      <c r="N10" s="9">
        <f t="shared" ref="N10:N33" si="0">SUM(J10:M10)/4</f>
        <v>90.25</v>
      </c>
      <c r="Q10" s="19"/>
    </row>
    <row r="11" spans="2:17" x14ac:dyDescent="0.25">
      <c r="B11" s="8">
        <f t="shared" ref="B11:B28" si="1">B10+1</f>
        <v>3</v>
      </c>
      <c r="C11" s="10" t="s">
        <v>120</v>
      </c>
      <c r="D11" s="52" t="s">
        <v>139</v>
      </c>
      <c r="E11" s="53"/>
      <c r="F11" s="53"/>
      <c r="G11" s="53"/>
      <c r="H11" s="53"/>
      <c r="I11" s="54"/>
      <c r="J11" s="24">
        <v>70</v>
      </c>
      <c r="K11" s="6">
        <v>75</v>
      </c>
      <c r="L11" s="6">
        <v>100</v>
      </c>
      <c r="M11" s="6">
        <v>70</v>
      </c>
      <c r="N11" s="9">
        <f t="shared" si="0"/>
        <v>78.75</v>
      </c>
      <c r="Q11" s="19">
        <f>(17/20)*100</f>
        <v>85</v>
      </c>
    </row>
    <row r="12" spans="2:17" x14ac:dyDescent="0.25">
      <c r="B12" s="8">
        <f t="shared" si="1"/>
        <v>4</v>
      </c>
      <c r="C12" s="10" t="s">
        <v>121</v>
      </c>
      <c r="D12" s="52" t="s">
        <v>140</v>
      </c>
      <c r="E12" s="53"/>
      <c r="F12" s="53"/>
      <c r="G12" s="53"/>
      <c r="H12" s="53"/>
      <c r="I12" s="54"/>
      <c r="J12" s="24">
        <v>98</v>
      </c>
      <c r="K12" s="6">
        <v>85</v>
      </c>
      <c r="L12" s="6">
        <v>90</v>
      </c>
      <c r="M12" s="6">
        <v>98</v>
      </c>
      <c r="N12" s="9">
        <f t="shared" si="0"/>
        <v>92.75</v>
      </c>
      <c r="Q12" s="19"/>
    </row>
    <row r="13" spans="2:17" x14ac:dyDescent="0.25">
      <c r="B13" s="8">
        <f t="shared" si="1"/>
        <v>5</v>
      </c>
      <c r="C13" s="10" t="s">
        <v>122</v>
      </c>
      <c r="D13" s="52" t="s">
        <v>141</v>
      </c>
      <c r="E13" s="53"/>
      <c r="F13" s="53"/>
      <c r="G13" s="53"/>
      <c r="H13" s="53"/>
      <c r="I13" s="54"/>
      <c r="J13" s="24">
        <v>97</v>
      </c>
      <c r="K13" s="6">
        <v>90</v>
      </c>
      <c r="L13" s="6">
        <v>90</v>
      </c>
      <c r="M13" s="6">
        <v>100</v>
      </c>
      <c r="N13" s="9">
        <f t="shared" si="0"/>
        <v>94.25</v>
      </c>
    </row>
    <row r="14" spans="2:17" x14ac:dyDescent="0.25">
      <c r="B14" s="8">
        <f t="shared" si="1"/>
        <v>6</v>
      </c>
      <c r="C14" s="10" t="s">
        <v>123</v>
      </c>
      <c r="D14" s="52" t="s">
        <v>142</v>
      </c>
      <c r="E14" s="53"/>
      <c r="F14" s="53"/>
      <c r="G14" s="53"/>
      <c r="H14" s="53"/>
      <c r="I14" s="54"/>
      <c r="J14" s="24">
        <v>99</v>
      </c>
      <c r="K14" s="6">
        <v>85</v>
      </c>
      <c r="L14" s="6">
        <v>90</v>
      </c>
      <c r="M14" s="6">
        <v>95</v>
      </c>
      <c r="N14" s="9">
        <f t="shared" si="0"/>
        <v>92.25</v>
      </c>
    </row>
    <row r="15" spans="2:17" x14ac:dyDescent="0.25">
      <c r="B15" s="8">
        <f t="shared" si="1"/>
        <v>7</v>
      </c>
      <c r="C15" s="10" t="s">
        <v>124</v>
      </c>
      <c r="D15" s="52" t="s">
        <v>143</v>
      </c>
      <c r="E15" s="53"/>
      <c r="F15" s="53"/>
      <c r="G15" s="53"/>
      <c r="H15" s="53"/>
      <c r="I15" s="54"/>
      <c r="J15" s="24">
        <v>96</v>
      </c>
      <c r="K15" s="6">
        <v>85</v>
      </c>
      <c r="L15" s="6">
        <v>90</v>
      </c>
      <c r="M15" s="6">
        <v>95</v>
      </c>
      <c r="N15" s="37">
        <f t="shared" si="0"/>
        <v>91.5</v>
      </c>
    </row>
    <row r="16" spans="2:17" x14ac:dyDescent="0.25">
      <c r="B16" s="40">
        <f t="shared" si="1"/>
        <v>8</v>
      </c>
      <c r="C16" s="42" t="s">
        <v>125</v>
      </c>
      <c r="D16" s="52" t="s">
        <v>144</v>
      </c>
      <c r="E16" s="53"/>
      <c r="F16" s="53"/>
      <c r="G16" s="53"/>
      <c r="H16" s="53"/>
      <c r="I16" s="54"/>
      <c r="J16" s="24">
        <v>0</v>
      </c>
      <c r="K16" s="24">
        <v>0</v>
      </c>
      <c r="L16" s="24">
        <v>0</v>
      </c>
      <c r="M16" s="24">
        <v>0</v>
      </c>
      <c r="N16" s="37">
        <f t="shared" si="0"/>
        <v>0</v>
      </c>
    </row>
    <row r="17" spans="2:14" x14ac:dyDescent="0.25">
      <c r="B17" s="8">
        <f t="shared" si="1"/>
        <v>9</v>
      </c>
      <c r="C17" s="10" t="s">
        <v>126</v>
      </c>
      <c r="D17" s="43" t="s">
        <v>145</v>
      </c>
      <c r="E17" s="44"/>
      <c r="F17" s="44"/>
      <c r="G17" s="44"/>
      <c r="H17" s="44"/>
      <c r="I17" s="45"/>
      <c r="J17" s="6">
        <v>97</v>
      </c>
      <c r="K17" s="6">
        <v>100</v>
      </c>
      <c r="L17" s="6">
        <v>85</v>
      </c>
      <c r="M17" s="6">
        <v>100</v>
      </c>
      <c r="N17" s="9">
        <f t="shared" si="0"/>
        <v>95.5</v>
      </c>
    </row>
    <row r="18" spans="2:14" x14ac:dyDescent="0.25">
      <c r="B18" s="8">
        <f t="shared" si="1"/>
        <v>10</v>
      </c>
      <c r="C18" s="10" t="s">
        <v>127</v>
      </c>
      <c r="D18" s="43" t="s">
        <v>146</v>
      </c>
      <c r="E18" s="44"/>
      <c r="F18" s="44"/>
      <c r="G18" s="44"/>
      <c r="H18" s="44"/>
      <c r="I18" s="45"/>
      <c r="J18" s="6">
        <v>95</v>
      </c>
      <c r="K18" s="6">
        <v>70</v>
      </c>
      <c r="L18" s="6">
        <v>70</v>
      </c>
      <c r="M18" s="6">
        <v>98</v>
      </c>
      <c r="N18" s="9">
        <f t="shared" si="0"/>
        <v>83.25</v>
      </c>
    </row>
    <row r="19" spans="2:14" x14ac:dyDescent="0.25">
      <c r="B19" s="8">
        <f t="shared" si="1"/>
        <v>11</v>
      </c>
      <c r="C19" s="10" t="s">
        <v>128</v>
      </c>
      <c r="D19" s="43" t="s">
        <v>147</v>
      </c>
      <c r="E19" s="44"/>
      <c r="F19" s="44"/>
      <c r="G19" s="44"/>
      <c r="H19" s="44"/>
      <c r="I19" s="45"/>
      <c r="J19" s="6">
        <v>95</v>
      </c>
      <c r="K19" s="6">
        <v>85</v>
      </c>
      <c r="L19" s="6">
        <v>70</v>
      </c>
      <c r="M19" s="6">
        <v>95</v>
      </c>
      <c r="N19" s="9">
        <f t="shared" si="0"/>
        <v>86.25</v>
      </c>
    </row>
    <row r="20" spans="2:14" x14ac:dyDescent="0.25">
      <c r="B20" s="8">
        <f t="shared" si="1"/>
        <v>12</v>
      </c>
      <c r="C20" s="10" t="s">
        <v>129</v>
      </c>
      <c r="D20" s="43" t="s">
        <v>148</v>
      </c>
      <c r="E20" s="44"/>
      <c r="F20" s="44"/>
      <c r="G20" s="44"/>
      <c r="H20" s="44"/>
      <c r="I20" s="45"/>
      <c r="J20" s="6">
        <v>97</v>
      </c>
      <c r="K20" s="6">
        <v>85</v>
      </c>
      <c r="L20" s="6">
        <v>70</v>
      </c>
      <c r="M20" s="6">
        <v>98</v>
      </c>
      <c r="N20" s="9">
        <f t="shared" si="0"/>
        <v>87.5</v>
      </c>
    </row>
    <row r="21" spans="2:14" x14ac:dyDescent="0.25">
      <c r="B21" s="8">
        <f t="shared" si="1"/>
        <v>13</v>
      </c>
      <c r="C21" s="10" t="s">
        <v>130</v>
      </c>
      <c r="D21" s="43" t="s">
        <v>149</v>
      </c>
      <c r="E21" s="44"/>
      <c r="F21" s="44"/>
      <c r="G21" s="44"/>
      <c r="H21" s="44"/>
      <c r="I21" s="45"/>
      <c r="J21" s="6">
        <v>97</v>
      </c>
      <c r="K21" s="6">
        <v>100</v>
      </c>
      <c r="L21" s="6">
        <v>90</v>
      </c>
      <c r="M21" s="6">
        <v>100</v>
      </c>
      <c r="N21" s="9">
        <f t="shared" si="0"/>
        <v>96.75</v>
      </c>
    </row>
    <row r="22" spans="2:14" x14ac:dyDescent="0.25">
      <c r="B22" s="8">
        <f t="shared" si="1"/>
        <v>14</v>
      </c>
      <c r="C22" s="10" t="s">
        <v>131</v>
      </c>
      <c r="D22" s="52" t="s">
        <v>150</v>
      </c>
      <c r="E22" s="53"/>
      <c r="F22" s="53"/>
      <c r="G22" s="53"/>
      <c r="H22" s="53"/>
      <c r="I22" s="54"/>
      <c r="J22" s="24">
        <v>85</v>
      </c>
      <c r="K22" s="24">
        <v>70</v>
      </c>
      <c r="L22" s="24">
        <v>70</v>
      </c>
      <c r="M22" s="24">
        <v>100</v>
      </c>
      <c r="N22" s="37">
        <f t="shared" si="0"/>
        <v>81.25</v>
      </c>
    </row>
    <row r="23" spans="2:14" x14ac:dyDescent="0.25">
      <c r="B23" s="8">
        <f t="shared" si="1"/>
        <v>15</v>
      </c>
      <c r="C23" s="10" t="s">
        <v>132</v>
      </c>
      <c r="D23" s="43" t="s">
        <v>151</v>
      </c>
      <c r="E23" s="44"/>
      <c r="F23" s="44"/>
      <c r="G23" s="44"/>
      <c r="H23" s="44"/>
      <c r="I23" s="45"/>
      <c r="J23" s="6">
        <v>95</v>
      </c>
      <c r="K23" s="6">
        <v>85</v>
      </c>
      <c r="L23" s="6">
        <v>90</v>
      </c>
      <c r="M23" s="6">
        <v>100</v>
      </c>
      <c r="N23" s="9">
        <f t="shared" si="0"/>
        <v>92.5</v>
      </c>
    </row>
    <row r="24" spans="2:14" x14ac:dyDescent="0.25">
      <c r="B24" s="8">
        <f t="shared" si="1"/>
        <v>16</v>
      </c>
      <c r="C24" s="10" t="s">
        <v>133</v>
      </c>
      <c r="D24" s="43" t="s">
        <v>152</v>
      </c>
      <c r="E24" s="44"/>
      <c r="F24" s="44"/>
      <c r="G24" s="44"/>
      <c r="H24" s="44"/>
      <c r="I24" s="45"/>
      <c r="J24" s="6">
        <v>97</v>
      </c>
      <c r="K24" s="6">
        <v>70</v>
      </c>
      <c r="L24" s="6">
        <v>90</v>
      </c>
      <c r="M24" s="6">
        <v>100</v>
      </c>
      <c r="N24" s="9">
        <f t="shared" si="0"/>
        <v>89.25</v>
      </c>
    </row>
    <row r="25" spans="2:14" x14ac:dyDescent="0.25">
      <c r="B25" s="8">
        <f t="shared" si="1"/>
        <v>17</v>
      </c>
      <c r="C25" s="10" t="s">
        <v>134</v>
      </c>
      <c r="D25" s="43" t="s">
        <v>153</v>
      </c>
      <c r="E25" s="44"/>
      <c r="F25" s="44"/>
      <c r="G25" s="44"/>
      <c r="H25" s="44"/>
      <c r="I25" s="45"/>
      <c r="J25" s="6">
        <v>100</v>
      </c>
      <c r="K25" s="6">
        <v>100</v>
      </c>
      <c r="L25" s="6">
        <v>90</v>
      </c>
      <c r="M25" s="6">
        <v>100</v>
      </c>
      <c r="N25" s="9">
        <f t="shared" si="0"/>
        <v>97.5</v>
      </c>
    </row>
    <row r="26" spans="2:14" x14ac:dyDescent="0.25">
      <c r="B26" s="8">
        <f t="shared" si="1"/>
        <v>18</v>
      </c>
      <c r="C26" s="10" t="s">
        <v>135</v>
      </c>
      <c r="D26" s="43" t="s">
        <v>154</v>
      </c>
      <c r="E26" s="44"/>
      <c r="F26" s="44"/>
      <c r="G26" s="44"/>
      <c r="H26" s="44"/>
      <c r="I26" s="45"/>
      <c r="J26" s="6">
        <v>100</v>
      </c>
      <c r="K26" s="6">
        <v>100</v>
      </c>
      <c r="L26" s="6">
        <v>90</v>
      </c>
      <c r="M26" s="6">
        <v>100</v>
      </c>
      <c r="N26" s="9">
        <f t="shared" si="0"/>
        <v>97.5</v>
      </c>
    </row>
    <row r="27" spans="2:14" x14ac:dyDescent="0.25">
      <c r="B27" s="8">
        <f t="shared" si="1"/>
        <v>19</v>
      </c>
      <c r="C27" s="10" t="s">
        <v>136</v>
      </c>
      <c r="D27" s="43" t="s">
        <v>155</v>
      </c>
      <c r="E27" s="44"/>
      <c r="F27" s="44"/>
      <c r="G27" s="44"/>
      <c r="H27" s="44"/>
      <c r="I27" s="45"/>
      <c r="J27" s="6">
        <v>92</v>
      </c>
      <c r="K27" s="6">
        <v>70</v>
      </c>
      <c r="L27" s="6">
        <v>70</v>
      </c>
      <c r="M27" s="6">
        <v>95</v>
      </c>
      <c r="N27" s="9">
        <f t="shared" si="0"/>
        <v>81.75</v>
      </c>
    </row>
    <row r="28" spans="2:14" x14ac:dyDescent="0.25">
      <c r="B28" s="8">
        <f t="shared" si="1"/>
        <v>20</v>
      </c>
      <c r="C28" s="10" t="s">
        <v>137</v>
      </c>
      <c r="D28" s="43" t="s">
        <v>156</v>
      </c>
      <c r="E28" s="44"/>
      <c r="F28" s="44"/>
      <c r="G28" s="44"/>
      <c r="H28" s="44"/>
      <c r="I28" s="45"/>
      <c r="J28" s="6">
        <v>97</v>
      </c>
      <c r="K28" s="6">
        <v>100</v>
      </c>
      <c r="L28" s="6">
        <v>90</v>
      </c>
      <c r="M28" s="6">
        <v>100</v>
      </c>
      <c r="N28" s="9">
        <f t="shared" si="0"/>
        <v>96.75</v>
      </c>
    </row>
    <row r="29" spans="2:14" x14ac:dyDescent="0.25">
      <c r="C29" s="46"/>
      <c r="D29" s="46"/>
      <c r="E29" s="3"/>
      <c r="H29" s="48" t="s">
        <v>17</v>
      </c>
      <c r="I29" s="48"/>
      <c r="J29" s="11">
        <f t="shared" ref="J29:M29" si="2">COUNTIF(J9:J28,"&gt;=70")</f>
        <v>19</v>
      </c>
      <c r="K29" s="11">
        <f t="shared" si="2"/>
        <v>19</v>
      </c>
      <c r="L29" s="11">
        <f t="shared" si="2"/>
        <v>19</v>
      </c>
      <c r="M29" s="11">
        <f t="shared" si="2"/>
        <v>19</v>
      </c>
      <c r="N29" s="9">
        <f t="shared" si="0"/>
        <v>19</v>
      </c>
    </row>
    <row r="30" spans="2:14" x14ac:dyDescent="0.25">
      <c r="C30" s="46"/>
      <c r="D30" s="46"/>
      <c r="E30" s="12"/>
      <c r="H30" s="51" t="s">
        <v>18</v>
      </c>
      <c r="I30" s="51"/>
      <c r="J30" s="13">
        <f t="shared" ref="J30:M30" si="3">COUNTIF(J9:J28,"&lt;70")</f>
        <v>1</v>
      </c>
      <c r="K30" s="13">
        <f t="shared" si="3"/>
        <v>1</v>
      </c>
      <c r="L30" s="13">
        <f t="shared" si="3"/>
        <v>1</v>
      </c>
      <c r="M30" s="13">
        <f t="shared" si="3"/>
        <v>1</v>
      </c>
      <c r="N30" s="9">
        <f t="shared" si="0"/>
        <v>1</v>
      </c>
    </row>
    <row r="31" spans="2:14" x14ac:dyDescent="0.25">
      <c r="C31" s="46"/>
      <c r="D31" s="46"/>
      <c r="E31" s="46"/>
      <c r="H31" s="51" t="s">
        <v>19</v>
      </c>
      <c r="I31" s="51"/>
      <c r="J31" s="13">
        <f t="shared" ref="J31:M31" si="4">COUNT(J9:J28)</f>
        <v>20</v>
      </c>
      <c r="K31" s="13">
        <f t="shared" si="4"/>
        <v>20</v>
      </c>
      <c r="L31" s="13">
        <f t="shared" si="4"/>
        <v>20</v>
      </c>
      <c r="M31" s="13">
        <f t="shared" si="4"/>
        <v>20</v>
      </c>
      <c r="N31" s="9">
        <f t="shared" si="0"/>
        <v>20</v>
      </c>
    </row>
    <row r="32" spans="2:14" x14ac:dyDescent="0.25">
      <c r="C32" s="46"/>
      <c r="D32" s="46"/>
      <c r="E32" s="3"/>
      <c r="H32" s="47" t="s">
        <v>14</v>
      </c>
      <c r="I32" s="47"/>
      <c r="J32" s="14">
        <f>J29/J31</f>
        <v>0.95</v>
      </c>
      <c r="K32" s="15">
        <f t="shared" ref="K32:M32" si="5">K29/K31</f>
        <v>0.95</v>
      </c>
      <c r="L32" s="15">
        <f t="shared" si="5"/>
        <v>0.95</v>
      </c>
      <c r="M32" s="15">
        <f t="shared" si="5"/>
        <v>0.95</v>
      </c>
      <c r="N32" s="9">
        <f t="shared" si="0"/>
        <v>0.95</v>
      </c>
    </row>
    <row r="33" spans="3:14" x14ac:dyDescent="0.25">
      <c r="C33" s="46"/>
      <c r="D33" s="46"/>
      <c r="E33" s="3"/>
      <c r="H33" s="47" t="s">
        <v>15</v>
      </c>
      <c r="I33" s="47"/>
      <c r="J33" s="14">
        <f>J30/J31</f>
        <v>0.05</v>
      </c>
      <c r="K33" s="14">
        <f t="shared" ref="K33:M33" si="6">K30/K31</f>
        <v>0.05</v>
      </c>
      <c r="L33" s="15">
        <f t="shared" si="6"/>
        <v>0.05</v>
      </c>
      <c r="M33" s="15">
        <f t="shared" si="6"/>
        <v>0.05</v>
      </c>
      <c r="N33" s="9">
        <f t="shared" si="0"/>
        <v>0.05</v>
      </c>
    </row>
    <row r="34" spans="3:14" x14ac:dyDescent="0.25">
      <c r="C34" s="46"/>
      <c r="D34" s="46"/>
      <c r="E34" s="12"/>
    </row>
    <row r="35" spans="3:14" x14ac:dyDescent="0.25">
      <c r="C35" s="3"/>
      <c r="D35" s="3"/>
      <c r="E35" s="12"/>
    </row>
    <row r="36" spans="3:14" x14ac:dyDescent="0.25">
      <c r="J36" s="49"/>
      <c r="K36" s="49"/>
      <c r="L36" s="49"/>
      <c r="M36" s="49"/>
    </row>
    <row r="37" spans="3:14" x14ac:dyDescent="0.25">
      <c r="J37" s="50" t="s">
        <v>16</v>
      </c>
      <c r="K37" s="50"/>
      <c r="L37" s="50"/>
      <c r="M37" s="50"/>
    </row>
  </sheetData>
  <mergeCells count="40"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4:D34"/>
    <mergeCell ref="J36:M36"/>
    <mergeCell ref="J37:M37"/>
    <mergeCell ref="C30:D30"/>
    <mergeCell ref="H30:I30"/>
    <mergeCell ref="C31:E31"/>
    <mergeCell ref="H31:I31"/>
    <mergeCell ref="C32:D32"/>
    <mergeCell ref="H32:I32"/>
    <mergeCell ref="D26:I26"/>
    <mergeCell ref="D27:I27"/>
    <mergeCell ref="D28:I28"/>
    <mergeCell ref="C33:D33"/>
    <mergeCell ref="H33:I33"/>
    <mergeCell ref="C29:D29"/>
    <mergeCell ref="H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39"/>
  <sheetViews>
    <sheetView zoomScale="85" zoomScaleNormal="85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13" width="7.7109375" style="2" customWidth="1"/>
    <col min="14" max="14" width="11" style="2" customWidth="1"/>
    <col min="15" max="15" width="5.7109375" style="2" customWidth="1"/>
    <col min="16" max="16" width="11.42578125" style="20"/>
    <col min="17" max="16384" width="11.42578125" style="2"/>
  </cols>
  <sheetData>
    <row r="2" spans="2:16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  <c r="O2" s="1"/>
    </row>
    <row r="3" spans="2:16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3"/>
      <c r="O3" s="3"/>
    </row>
    <row r="4" spans="2:16" x14ac:dyDescent="0.25">
      <c r="C4" s="2" t="s">
        <v>0</v>
      </c>
      <c r="D4" s="57" t="s">
        <v>116</v>
      </c>
      <c r="E4" s="57"/>
      <c r="F4" s="57"/>
      <c r="G4" s="57"/>
      <c r="I4" s="2" t="s">
        <v>1</v>
      </c>
      <c r="J4" s="58" t="s">
        <v>204</v>
      </c>
      <c r="K4" s="58"/>
      <c r="M4" s="2" t="s">
        <v>2</v>
      </c>
      <c r="N4" s="38">
        <v>45099</v>
      </c>
    </row>
    <row r="5" spans="2:16" ht="6.75" customHeight="1" x14ac:dyDescent="0.25">
      <c r="D5" s="4"/>
      <c r="E5" s="4"/>
      <c r="F5" s="4"/>
      <c r="G5" s="4"/>
    </row>
    <row r="6" spans="2:16" x14ac:dyDescent="0.25">
      <c r="C6" s="2" t="s">
        <v>3</v>
      </c>
      <c r="D6" s="58" t="s">
        <v>76</v>
      </c>
      <c r="E6" s="58"/>
      <c r="F6" s="58"/>
      <c r="G6" s="58"/>
      <c r="I6" s="46" t="s">
        <v>20</v>
      </c>
      <c r="J6" s="46"/>
      <c r="K6" s="41" t="s">
        <v>75</v>
      </c>
      <c r="L6" s="41"/>
      <c r="M6" s="41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6" t="s">
        <v>7</v>
      </c>
      <c r="K8" s="6" t="s">
        <v>10</v>
      </c>
      <c r="L8" s="6" t="s">
        <v>11</v>
      </c>
      <c r="M8" s="6" t="s">
        <v>12</v>
      </c>
      <c r="N8" s="7" t="s">
        <v>21</v>
      </c>
    </row>
    <row r="9" spans="2:16" x14ac:dyDescent="0.25">
      <c r="B9" s="8">
        <v>1</v>
      </c>
      <c r="C9" s="10" t="s">
        <v>200</v>
      </c>
      <c r="D9" s="16" t="s">
        <v>176</v>
      </c>
      <c r="E9" s="17"/>
      <c r="F9" s="17"/>
      <c r="G9" s="17"/>
      <c r="H9" s="17"/>
      <c r="I9" s="18"/>
      <c r="J9" s="6">
        <v>94</v>
      </c>
      <c r="K9" s="6">
        <v>80</v>
      </c>
      <c r="L9" s="6">
        <v>90</v>
      </c>
      <c r="M9" s="6">
        <v>80</v>
      </c>
      <c r="N9" s="9">
        <f>SUM(J9:M9)/4</f>
        <v>86</v>
      </c>
      <c r="P9" s="25">
        <f>SUM(J9:J30)/B30</f>
        <v>88.727272727272734</v>
      </c>
    </row>
    <row r="10" spans="2:16" x14ac:dyDescent="0.25">
      <c r="B10" s="40">
        <f>B9+1</f>
        <v>2</v>
      </c>
      <c r="C10" s="42" t="s">
        <v>157</v>
      </c>
      <c r="D10" s="21" t="s">
        <v>177</v>
      </c>
      <c r="E10" s="22"/>
      <c r="F10" s="22"/>
      <c r="G10" s="22"/>
      <c r="H10" s="22"/>
      <c r="I10" s="23"/>
      <c r="J10" s="24">
        <v>0</v>
      </c>
      <c r="K10" s="24">
        <v>0</v>
      </c>
      <c r="L10" s="24">
        <v>0</v>
      </c>
      <c r="M10" s="24">
        <v>0</v>
      </c>
      <c r="N10" s="37">
        <f t="shared" ref="N10:N35" si="0">SUM(J10:M10)/4</f>
        <v>0</v>
      </c>
      <c r="P10" s="25"/>
    </row>
    <row r="11" spans="2:16" x14ac:dyDescent="0.25">
      <c r="B11" s="8">
        <f t="shared" ref="B11:B30" si="1">B10+1</f>
        <v>3</v>
      </c>
      <c r="C11" s="10" t="s">
        <v>158</v>
      </c>
      <c r="D11" s="21" t="s">
        <v>178</v>
      </c>
      <c r="E11" s="22"/>
      <c r="F11" s="22"/>
      <c r="G11" s="22"/>
      <c r="H11" s="22"/>
      <c r="I11" s="23"/>
      <c r="J11" s="24">
        <v>89</v>
      </c>
      <c r="K11" s="6">
        <v>90</v>
      </c>
      <c r="L11" s="6">
        <v>100</v>
      </c>
      <c r="M11" s="6">
        <v>70</v>
      </c>
      <c r="N11" s="9">
        <f t="shared" si="0"/>
        <v>87.25</v>
      </c>
      <c r="P11" s="25">
        <f>(20/22)*100</f>
        <v>90.909090909090907</v>
      </c>
    </row>
    <row r="12" spans="2:16" x14ac:dyDescent="0.25">
      <c r="B12" s="8">
        <f t="shared" si="1"/>
        <v>4</v>
      </c>
      <c r="C12" s="10" t="s">
        <v>159</v>
      </c>
      <c r="D12" s="21" t="s">
        <v>179</v>
      </c>
      <c r="E12" s="22"/>
      <c r="F12" s="22"/>
      <c r="G12" s="22"/>
      <c r="H12" s="22"/>
      <c r="I12" s="23"/>
      <c r="J12" s="24">
        <v>94</v>
      </c>
      <c r="K12" s="6">
        <v>90</v>
      </c>
      <c r="L12" s="6">
        <v>95</v>
      </c>
      <c r="M12" s="6">
        <v>75</v>
      </c>
      <c r="N12" s="9">
        <f t="shared" si="0"/>
        <v>88.5</v>
      </c>
    </row>
    <row r="13" spans="2:16" x14ac:dyDescent="0.25">
      <c r="B13" s="8">
        <f t="shared" si="1"/>
        <v>5</v>
      </c>
      <c r="C13" s="10" t="s">
        <v>160</v>
      </c>
      <c r="D13" s="21" t="s">
        <v>180</v>
      </c>
      <c r="E13" s="22"/>
      <c r="F13" s="22"/>
      <c r="G13" s="22"/>
      <c r="H13" s="22"/>
      <c r="I13" s="23"/>
      <c r="J13" s="24">
        <v>97</v>
      </c>
      <c r="K13" s="6">
        <v>90</v>
      </c>
      <c r="L13" s="6">
        <v>100</v>
      </c>
      <c r="M13" s="6">
        <v>85</v>
      </c>
      <c r="N13" s="9">
        <f t="shared" si="0"/>
        <v>93</v>
      </c>
    </row>
    <row r="14" spans="2:16" x14ac:dyDescent="0.25">
      <c r="B14" s="8">
        <f t="shared" si="1"/>
        <v>6</v>
      </c>
      <c r="C14" s="10" t="s">
        <v>161</v>
      </c>
      <c r="D14" s="21" t="s">
        <v>181</v>
      </c>
      <c r="E14" s="22"/>
      <c r="F14" s="22"/>
      <c r="G14" s="22"/>
      <c r="H14" s="22"/>
      <c r="I14" s="23"/>
      <c r="J14" s="24">
        <v>100</v>
      </c>
      <c r="K14" s="6">
        <v>80</v>
      </c>
      <c r="L14" s="6">
        <v>100</v>
      </c>
      <c r="M14" s="6">
        <v>75</v>
      </c>
      <c r="N14" s="9">
        <f t="shared" si="0"/>
        <v>88.75</v>
      </c>
    </row>
    <row r="15" spans="2:16" x14ac:dyDescent="0.25">
      <c r="B15" s="8">
        <f t="shared" si="1"/>
        <v>7</v>
      </c>
      <c r="C15" s="10" t="s">
        <v>162</v>
      </c>
      <c r="D15" s="21" t="s">
        <v>182</v>
      </c>
      <c r="E15" s="22"/>
      <c r="F15" s="22"/>
      <c r="G15" s="22"/>
      <c r="H15" s="22"/>
      <c r="I15" s="23"/>
      <c r="J15" s="24">
        <v>92</v>
      </c>
      <c r="K15" s="6">
        <v>75</v>
      </c>
      <c r="L15" s="6">
        <v>90</v>
      </c>
      <c r="M15" s="6">
        <v>75</v>
      </c>
      <c r="N15" s="9">
        <f t="shared" si="0"/>
        <v>83</v>
      </c>
    </row>
    <row r="16" spans="2:16" x14ac:dyDescent="0.25">
      <c r="B16" s="8">
        <f t="shared" si="1"/>
        <v>8</v>
      </c>
      <c r="C16" s="10" t="s">
        <v>163</v>
      </c>
      <c r="D16" s="21" t="s">
        <v>183</v>
      </c>
      <c r="E16" s="22"/>
      <c r="F16" s="22"/>
      <c r="G16" s="22"/>
      <c r="H16" s="22"/>
      <c r="I16" s="23"/>
      <c r="J16" s="24">
        <v>97</v>
      </c>
      <c r="K16" s="6">
        <v>80</v>
      </c>
      <c r="L16" s="6">
        <v>90</v>
      </c>
      <c r="M16" s="6">
        <v>85</v>
      </c>
      <c r="N16" s="9">
        <f t="shared" si="0"/>
        <v>88</v>
      </c>
    </row>
    <row r="17" spans="2:14" x14ac:dyDescent="0.25">
      <c r="B17" s="8">
        <f t="shared" si="1"/>
        <v>9</v>
      </c>
      <c r="C17" s="10" t="s">
        <v>164</v>
      </c>
      <c r="D17" s="21" t="s">
        <v>184</v>
      </c>
      <c r="E17" s="22"/>
      <c r="F17" s="22"/>
      <c r="G17" s="22"/>
      <c r="H17" s="22"/>
      <c r="I17" s="23"/>
      <c r="J17" s="24">
        <v>84</v>
      </c>
      <c r="K17" s="6">
        <v>70</v>
      </c>
      <c r="L17" s="6">
        <v>95</v>
      </c>
      <c r="M17" s="6">
        <v>75</v>
      </c>
      <c r="N17" s="9">
        <f t="shared" si="0"/>
        <v>81</v>
      </c>
    </row>
    <row r="18" spans="2:14" x14ac:dyDescent="0.25">
      <c r="B18" s="8">
        <f t="shared" si="1"/>
        <v>10</v>
      </c>
      <c r="C18" s="10" t="s">
        <v>167</v>
      </c>
      <c r="D18" s="21" t="s">
        <v>187</v>
      </c>
      <c r="E18" s="22"/>
      <c r="F18" s="22"/>
      <c r="G18" s="22"/>
      <c r="H18" s="22"/>
      <c r="I18" s="23"/>
      <c r="J18" s="24">
        <v>98</v>
      </c>
      <c r="K18" s="6">
        <v>90</v>
      </c>
      <c r="L18" s="6">
        <v>98</v>
      </c>
      <c r="M18" s="6">
        <v>85</v>
      </c>
      <c r="N18" s="9">
        <f t="shared" si="0"/>
        <v>92.75</v>
      </c>
    </row>
    <row r="19" spans="2:14" x14ac:dyDescent="0.25">
      <c r="B19" s="8">
        <f t="shared" si="1"/>
        <v>11</v>
      </c>
      <c r="C19" s="10" t="s">
        <v>165</v>
      </c>
      <c r="D19" s="21" t="s">
        <v>185</v>
      </c>
      <c r="E19" s="22"/>
      <c r="F19" s="22"/>
      <c r="G19" s="22"/>
      <c r="H19" s="22"/>
      <c r="I19" s="23"/>
      <c r="J19" s="24">
        <v>95</v>
      </c>
      <c r="K19" s="6">
        <v>90</v>
      </c>
      <c r="L19" s="6">
        <v>100</v>
      </c>
      <c r="M19" s="6">
        <v>70</v>
      </c>
      <c r="N19" s="9">
        <f t="shared" si="0"/>
        <v>88.75</v>
      </c>
    </row>
    <row r="20" spans="2:14" x14ac:dyDescent="0.25">
      <c r="B20" s="8">
        <f t="shared" si="1"/>
        <v>12</v>
      </c>
      <c r="C20" s="10" t="s">
        <v>166</v>
      </c>
      <c r="D20" s="21" t="s">
        <v>186</v>
      </c>
      <c r="E20" s="22"/>
      <c r="F20" s="22"/>
      <c r="G20" s="22"/>
      <c r="H20" s="22"/>
      <c r="I20" s="23"/>
      <c r="J20" s="24">
        <v>70</v>
      </c>
      <c r="K20" s="6">
        <v>90</v>
      </c>
      <c r="L20" s="6">
        <v>98</v>
      </c>
      <c r="M20" s="6">
        <v>70</v>
      </c>
      <c r="N20" s="9">
        <f t="shared" si="0"/>
        <v>82</v>
      </c>
    </row>
    <row r="21" spans="2:14" x14ac:dyDescent="0.25">
      <c r="B21" s="8">
        <f t="shared" si="1"/>
        <v>13</v>
      </c>
      <c r="C21" s="10" t="s">
        <v>168</v>
      </c>
      <c r="D21" s="16" t="s">
        <v>188</v>
      </c>
      <c r="E21" s="17"/>
      <c r="F21" s="17"/>
      <c r="G21" s="17"/>
      <c r="H21" s="17"/>
      <c r="I21" s="18"/>
      <c r="J21" s="6">
        <v>77</v>
      </c>
      <c r="K21" s="6">
        <v>90</v>
      </c>
      <c r="L21" s="6">
        <v>90</v>
      </c>
      <c r="M21" s="6">
        <v>75</v>
      </c>
      <c r="N21" s="9">
        <f t="shared" si="0"/>
        <v>83</v>
      </c>
    </row>
    <row r="22" spans="2:14" x14ac:dyDescent="0.25">
      <c r="B22" s="8">
        <f t="shared" si="1"/>
        <v>14</v>
      </c>
      <c r="C22" s="10" t="s">
        <v>169</v>
      </c>
      <c r="D22" s="16" t="s">
        <v>189</v>
      </c>
      <c r="E22" s="17"/>
      <c r="F22" s="17"/>
      <c r="G22" s="17"/>
      <c r="H22" s="17"/>
      <c r="I22" s="18"/>
      <c r="J22" s="6">
        <v>100</v>
      </c>
      <c r="K22" s="6">
        <v>90</v>
      </c>
      <c r="L22" s="6">
        <v>95</v>
      </c>
      <c r="M22" s="6">
        <v>75</v>
      </c>
      <c r="N22" s="9">
        <f t="shared" si="0"/>
        <v>90</v>
      </c>
    </row>
    <row r="23" spans="2:14" x14ac:dyDescent="0.25">
      <c r="B23" s="8">
        <f t="shared" si="1"/>
        <v>15</v>
      </c>
      <c r="C23" s="10" t="s">
        <v>170</v>
      </c>
      <c r="D23" s="16" t="s">
        <v>190</v>
      </c>
      <c r="E23" s="17"/>
      <c r="F23" s="17"/>
      <c r="G23" s="17"/>
      <c r="H23" s="17"/>
      <c r="I23" s="18"/>
      <c r="J23" s="6">
        <v>86</v>
      </c>
      <c r="K23" s="6">
        <v>70</v>
      </c>
      <c r="L23" s="6">
        <v>95</v>
      </c>
      <c r="M23" s="6">
        <v>75</v>
      </c>
      <c r="N23" s="9">
        <f t="shared" si="0"/>
        <v>81.5</v>
      </c>
    </row>
    <row r="24" spans="2:14" x14ac:dyDescent="0.25">
      <c r="B24" s="8">
        <f t="shared" si="1"/>
        <v>16</v>
      </c>
      <c r="C24" s="10" t="s">
        <v>171</v>
      </c>
      <c r="D24" s="16" t="s">
        <v>191</v>
      </c>
      <c r="E24" s="17"/>
      <c r="F24" s="17"/>
      <c r="G24" s="17"/>
      <c r="H24" s="17"/>
      <c r="I24" s="18"/>
      <c r="J24" s="6">
        <v>98</v>
      </c>
      <c r="K24" s="6">
        <v>90</v>
      </c>
      <c r="L24" s="6">
        <v>98</v>
      </c>
      <c r="M24" s="6">
        <v>75</v>
      </c>
      <c r="N24" s="9">
        <f t="shared" si="0"/>
        <v>90.25</v>
      </c>
    </row>
    <row r="25" spans="2:14" x14ac:dyDescent="0.25">
      <c r="B25" s="8">
        <f t="shared" si="1"/>
        <v>17</v>
      </c>
      <c r="C25" s="10" t="s">
        <v>172</v>
      </c>
      <c r="D25" s="16" t="s">
        <v>192</v>
      </c>
      <c r="E25" s="17"/>
      <c r="F25" s="17"/>
      <c r="G25" s="17"/>
      <c r="H25" s="17"/>
      <c r="I25" s="18"/>
      <c r="J25" s="6">
        <v>92</v>
      </c>
      <c r="K25" s="6">
        <v>80</v>
      </c>
      <c r="L25" s="6">
        <v>95</v>
      </c>
      <c r="M25" s="6">
        <v>75</v>
      </c>
      <c r="N25" s="9">
        <f t="shared" si="0"/>
        <v>85.5</v>
      </c>
    </row>
    <row r="26" spans="2:14" x14ac:dyDescent="0.25">
      <c r="B26" s="8">
        <f t="shared" si="1"/>
        <v>18</v>
      </c>
      <c r="C26" s="10" t="s">
        <v>173</v>
      </c>
      <c r="D26" s="16" t="s">
        <v>193</v>
      </c>
      <c r="E26" s="17"/>
      <c r="F26" s="17"/>
      <c r="G26" s="17"/>
      <c r="H26" s="17"/>
      <c r="I26" s="18"/>
      <c r="J26" s="6">
        <v>98</v>
      </c>
      <c r="K26" s="6">
        <v>90</v>
      </c>
      <c r="L26" s="6">
        <v>98</v>
      </c>
      <c r="M26" s="6">
        <v>75</v>
      </c>
      <c r="N26" s="9">
        <f t="shared" si="0"/>
        <v>90.25</v>
      </c>
    </row>
    <row r="27" spans="2:14" x14ac:dyDescent="0.25">
      <c r="B27" s="8">
        <f t="shared" si="1"/>
        <v>19</v>
      </c>
      <c r="C27" s="10" t="s">
        <v>174</v>
      </c>
      <c r="D27" s="16" t="s">
        <v>194</v>
      </c>
      <c r="E27" s="17"/>
      <c r="F27" s="17"/>
      <c r="G27" s="17"/>
      <c r="H27" s="17"/>
      <c r="I27" s="18"/>
      <c r="J27" s="6">
        <v>100</v>
      </c>
      <c r="K27" s="6">
        <v>90</v>
      </c>
      <c r="L27" s="6">
        <v>95</v>
      </c>
      <c r="M27" s="6">
        <v>75</v>
      </c>
      <c r="N27" s="9">
        <f t="shared" si="0"/>
        <v>90</v>
      </c>
    </row>
    <row r="28" spans="2:14" x14ac:dyDescent="0.25">
      <c r="B28" s="8">
        <f t="shared" si="1"/>
        <v>20</v>
      </c>
      <c r="C28" s="10" t="s">
        <v>175</v>
      </c>
      <c r="D28" s="16" t="s">
        <v>195</v>
      </c>
      <c r="E28" s="17"/>
      <c r="F28" s="17"/>
      <c r="G28" s="17"/>
      <c r="H28" s="17"/>
      <c r="I28" s="18"/>
      <c r="J28" s="6">
        <v>97</v>
      </c>
      <c r="K28" s="6">
        <v>80</v>
      </c>
      <c r="L28" s="6">
        <v>95</v>
      </c>
      <c r="M28" s="6">
        <v>70</v>
      </c>
      <c r="N28" s="9">
        <f t="shared" si="0"/>
        <v>85.5</v>
      </c>
    </row>
    <row r="29" spans="2:14" x14ac:dyDescent="0.25">
      <c r="B29" s="8">
        <f t="shared" si="1"/>
        <v>21</v>
      </c>
      <c r="C29" s="10" t="s">
        <v>196</v>
      </c>
      <c r="D29" s="16" t="s">
        <v>198</v>
      </c>
      <c r="E29" s="17"/>
      <c r="F29" s="17"/>
      <c r="G29" s="17"/>
      <c r="H29" s="17"/>
      <c r="I29" s="18"/>
      <c r="J29" s="6">
        <v>97</v>
      </c>
      <c r="K29" s="6">
        <v>90</v>
      </c>
      <c r="L29" s="6">
        <v>95</v>
      </c>
      <c r="M29" s="6">
        <v>75</v>
      </c>
      <c r="N29" s="9">
        <f t="shared" si="0"/>
        <v>89.25</v>
      </c>
    </row>
    <row r="30" spans="2:14" x14ac:dyDescent="0.25">
      <c r="B30" s="8">
        <f t="shared" si="1"/>
        <v>22</v>
      </c>
      <c r="C30" s="10" t="s">
        <v>197</v>
      </c>
      <c r="D30" s="16" t="s">
        <v>199</v>
      </c>
      <c r="E30" s="17"/>
      <c r="F30" s="17"/>
      <c r="G30" s="17"/>
      <c r="H30" s="17"/>
      <c r="I30" s="18"/>
      <c r="J30" s="6">
        <v>97</v>
      </c>
      <c r="K30" s="6">
        <v>80</v>
      </c>
      <c r="L30" s="6">
        <v>95</v>
      </c>
      <c r="M30" s="6">
        <v>75</v>
      </c>
      <c r="N30" s="9">
        <f t="shared" si="0"/>
        <v>86.75</v>
      </c>
    </row>
    <row r="31" spans="2:14" x14ac:dyDescent="0.25">
      <c r="C31" s="46"/>
      <c r="D31" s="46"/>
      <c r="E31" s="3"/>
      <c r="H31" s="48" t="s">
        <v>17</v>
      </c>
      <c r="I31" s="48"/>
      <c r="J31" s="11">
        <f t="shared" ref="J31:M31" si="2">COUNTIF(J9:J30,"&gt;=70")</f>
        <v>21</v>
      </c>
      <c r="K31" s="11">
        <f t="shared" si="2"/>
        <v>21</v>
      </c>
      <c r="L31" s="11">
        <f t="shared" si="2"/>
        <v>21</v>
      </c>
      <c r="M31" s="11">
        <f t="shared" si="2"/>
        <v>21</v>
      </c>
      <c r="N31" s="9">
        <f t="shared" si="0"/>
        <v>21</v>
      </c>
    </row>
    <row r="32" spans="2:14" x14ac:dyDescent="0.25">
      <c r="C32" s="46"/>
      <c r="D32" s="46"/>
      <c r="E32" s="12"/>
      <c r="H32" s="51" t="s">
        <v>18</v>
      </c>
      <c r="I32" s="51"/>
      <c r="J32" s="13">
        <f t="shared" ref="J32:M32" si="3">COUNTIF(J9:J30,"&lt;70")</f>
        <v>1</v>
      </c>
      <c r="K32" s="13">
        <f t="shared" si="3"/>
        <v>1</v>
      </c>
      <c r="L32" s="13">
        <f t="shared" si="3"/>
        <v>1</v>
      </c>
      <c r="M32" s="13">
        <f t="shared" si="3"/>
        <v>1</v>
      </c>
      <c r="N32" s="9">
        <f t="shared" si="0"/>
        <v>1</v>
      </c>
    </row>
    <row r="33" spans="3:14" x14ac:dyDescent="0.25">
      <c r="C33" s="46"/>
      <c r="D33" s="46"/>
      <c r="E33" s="46"/>
      <c r="H33" s="51" t="s">
        <v>19</v>
      </c>
      <c r="I33" s="51"/>
      <c r="J33" s="13">
        <f t="shared" ref="J33:M33" si="4">COUNT(J9:J30)</f>
        <v>22</v>
      </c>
      <c r="K33" s="13">
        <f t="shared" si="4"/>
        <v>22</v>
      </c>
      <c r="L33" s="13">
        <f t="shared" si="4"/>
        <v>22</v>
      </c>
      <c r="M33" s="13">
        <f t="shared" si="4"/>
        <v>22</v>
      </c>
      <c r="N33" s="9">
        <f t="shared" si="0"/>
        <v>22</v>
      </c>
    </row>
    <row r="34" spans="3:14" x14ac:dyDescent="0.25">
      <c r="C34" s="46"/>
      <c r="D34" s="46"/>
      <c r="E34" s="3"/>
      <c r="H34" s="47" t="s">
        <v>14</v>
      </c>
      <c r="I34" s="47"/>
      <c r="J34" s="14">
        <f>J31/J33</f>
        <v>0.95454545454545459</v>
      </c>
      <c r="K34" s="15">
        <f t="shared" ref="K34:M34" si="5">K31/K33</f>
        <v>0.95454545454545459</v>
      </c>
      <c r="L34" s="15">
        <f t="shared" si="5"/>
        <v>0.95454545454545459</v>
      </c>
      <c r="M34" s="15">
        <f t="shared" si="5"/>
        <v>0.95454545454545459</v>
      </c>
      <c r="N34" s="9">
        <f t="shared" si="0"/>
        <v>0.95454545454545459</v>
      </c>
    </row>
    <row r="35" spans="3:14" x14ac:dyDescent="0.25">
      <c r="C35" s="46"/>
      <c r="D35" s="46"/>
      <c r="E35" s="3"/>
      <c r="H35" s="47" t="s">
        <v>15</v>
      </c>
      <c r="I35" s="47"/>
      <c r="J35" s="14">
        <f>J32/J33</f>
        <v>4.5454545454545456E-2</v>
      </c>
      <c r="K35" s="14">
        <f t="shared" ref="K35:M35" si="6">K32/K33</f>
        <v>4.5454545454545456E-2</v>
      </c>
      <c r="L35" s="15">
        <f t="shared" si="6"/>
        <v>4.5454545454545456E-2</v>
      </c>
      <c r="M35" s="15">
        <f t="shared" si="6"/>
        <v>4.5454545454545456E-2</v>
      </c>
      <c r="N35" s="9">
        <f t="shared" si="0"/>
        <v>4.5454545454545456E-2</v>
      </c>
    </row>
    <row r="36" spans="3:14" x14ac:dyDescent="0.25">
      <c r="C36" s="46"/>
      <c r="D36" s="46"/>
      <c r="E36" s="12"/>
    </row>
    <row r="37" spans="3:14" x14ac:dyDescent="0.25">
      <c r="C37" s="3"/>
      <c r="D37" s="3"/>
      <c r="E37" s="12"/>
    </row>
    <row r="38" spans="3:14" x14ac:dyDescent="0.25">
      <c r="J38" s="49"/>
      <c r="K38" s="49"/>
      <c r="L38" s="49"/>
      <c r="M38" s="49"/>
    </row>
    <row r="39" spans="3:14" x14ac:dyDescent="0.25">
      <c r="J39" s="50" t="s">
        <v>16</v>
      </c>
      <c r="K39" s="50"/>
      <c r="L39" s="50"/>
      <c r="M39" s="50"/>
    </row>
  </sheetData>
  <sortState xmlns:xlrd2="http://schemas.microsoft.com/office/spreadsheetml/2017/richdata2" ref="C9:J30">
    <sortCondition ref="D9:D30"/>
  </sortState>
  <mergeCells count="20">
    <mergeCell ref="B2:M2"/>
    <mergeCell ref="C3:M3"/>
    <mergeCell ref="D4:G4"/>
    <mergeCell ref="J4:K4"/>
    <mergeCell ref="D6:G6"/>
    <mergeCell ref="I6:J6"/>
    <mergeCell ref="D8:I8"/>
    <mergeCell ref="C31:D31"/>
    <mergeCell ref="H31:I31"/>
    <mergeCell ref="C32:D32"/>
    <mergeCell ref="H32:I32"/>
    <mergeCell ref="C36:D36"/>
    <mergeCell ref="J38:M38"/>
    <mergeCell ref="J39:M39"/>
    <mergeCell ref="C33:E33"/>
    <mergeCell ref="H33:I33"/>
    <mergeCell ref="C34:D34"/>
    <mergeCell ref="H34:I34"/>
    <mergeCell ref="C35:D35"/>
    <mergeCell ref="H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zoomScaleNormal="100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1" width="7.85546875" style="2" customWidth="1"/>
    <col min="12" max="14" width="7.85546875" style="32" customWidth="1"/>
    <col min="15" max="15" width="10.5703125" style="2" customWidth="1"/>
    <col min="16" max="17" width="5.7109375" style="2" customWidth="1"/>
    <col min="18" max="16384" width="11.42578125" style="2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"/>
      <c r="P3" s="3"/>
    </row>
    <row r="4" spans="2:18" x14ac:dyDescent="0.25">
      <c r="C4" s="2" t="s">
        <v>0</v>
      </c>
      <c r="D4" s="57" t="s">
        <v>203</v>
      </c>
      <c r="E4" s="57"/>
      <c r="F4" s="57"/>
      <c r="G4" s="57"/>
      <c r="I4" s="2" t="s">
        <v>1</v>
      </c>
      <c r="J4" s="58" t="s">
        <v>74</v>
      </c>
      <c r="K4" s="58"/>
      <c r="N4" s="32" t="s">
        <v>2</v>
      </c>
      <c r="O4" s="38">
        <v>45099</v>
      </c>
    </row>
    <row r="5" spans="2:18" ht="6.75" customHeight="1" x14ac:dyDescent="0.25">
      <c r="D5" s="4"/>
      <c r="E5" s="4"/>
      <c r="F5" s="4"/>
      <c r="G5" s="4"/>
    </row>
    <row r="6" spans="2:18" x14ac:dyDescent="0.25">
      <c r="C6" s="2" t="s">
        <v>3</v>
      </c>
      <c r="D6" s="58" t="s">
        <v>76</v>
      </c>
      <c r="E6" s="58"/>
      <c r="F6" s="58"/>
      <c r="G6" s="58"/>
      <c r="I6" s="46" t="s">
        <v>20</v>
      </c>
      <c r="J6" s="46"/>
      <c r="K6" s="60" t="s">
        <v>75</v>
      </c>
      <c r="L6" s="60"/>
      <c r="M6" s="60"/>
      <c r="N6" s="60"/>
    </row>
    <row r="7" spans="2:18" ht="11.25" customHeight="1" x14ac:dyDescent="0.25"/>
    <row r="8" spans="2:18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6" t="s">
        <v>7</v>
      </c>
      <c r="K8" s="6" t="s">
        <v>10</v>
      </c>
      <c r="L8" s="33" t="s">
        <v>11</v>
      </c>
      <c r="M8" s="33" t="s">
        <v>12</v>
      </c>
      <c r="N8" s="33" t="s">
        <v>13</v>
      </c>
      <c r="O8" s="7" t="s">
        <v>21</v>
      </c>
    </row>
    <row r="9" spans="2:18" x14ac:dyDescent="0.25">
      <c r="B9" s="40">
        <v>1</v>
      </c>
      <c r="C9" s="8" t="s">
        <v>62</v>
      </c>
      <c r="D9" s="43" t="s">
        <v>38</v>
      </c>
      <c r="E9" s="44"/>
      <c r="F9" s="44"/>
      <c r="G9" s="44"/>
      <c r="H9" s="44"/>
      <c r="I9" s="45"/>
      <c r="J9" s="6">
        <v>100</v>
      </c>
      <c r="K9" s="6">
        <v>100</v>
      </c>
      <c r="L9" s="33">
        <v>87.5</v>
      </c>
      <c r="M9" s="33">
        <v>88</v>
      </c>
      <c r="N9" s="33">
        <v>100</v>
      </c>
      <c r="O9" s="9">
        <f>SUM(J9:N9)/5</f>
        <v>95.1</v>
      </c>
      <c r="R9" s="25">
        <f>SUM(J9:J35)/B35</f>
        <v>99.555555555555557</v>
      </c>
    </row>
    <row r="10" spans="2:18" x14ac:dyDescent="0.25">
      <c r="B10" s="40">
        <f>B9+1</f>
        <v>2</v>
      </c>
      <c r="C10" s="8" t="s">
        <v>61</v>
      </c>
      <c r="D10" s="43" t="s">
        <v>37</v>
      </c>
      <c r="E10" s="44"/>
      <c r="F10" s="44"/>
      <c r="G10" s="44"/>
      <c r="H10" s="44"/>
      <c r="I10" s="45"/>
      <c r="J10" s="6">
        <v>100</v>
      </c>
      <c r="K10" s="6">
        <v>97</v>
      </c>
      <c r="L10" s="33">
        <v>87.5</v>
      </c>
      <c r="M10" s="33">
        <v>100</v>
      </c>
      <c r="N10" s="33">
        <v>85</v>
      </c>
      <c r="O10" s="9">
        <f t="shared" ref="O10:O40" si="0">SUM(J10:N10)/5</f>
        <v>93.9</v>
      </c>
      <c r="R10" s="19"/>
    </row>
    <row r="11" spans="2:18" x14ac:dyDescent="0.25">
      <c r="B11" s="40">
        <f t="shared" ref="B11:B35" si="1">B10+1</f>
        <v>3</v>
      </c>
      <c r="C11" s="8" t="s">
        <v>25</v>
      </c>
      <c r="D11" s="43" t="s">
        <v>44</v>
      </c>
      <c r="E11" s="44"/>
      <c r="F11" s="44"/>
      <c r="G11" s="44"/>
      <c r="H11" s="44"/>
      <c r="I11" s="45"/>
      <c r="J11" s="6">
        <v>100</v>
      </c>
      <c r="K11" s="6">
        <v>100</v>
      </c>
      <c r="L11" s="33">
        <v>90</v>
      </c>
      <c r="M11" s="33">
        <v>100</v>
      </c>
      <c r="N11" s="33">
        <v>98</v>
      </c>
      <c r="O11" s="9">
        <f t="shared" si="0"/>
        <v>97.6</v>
      </c>
      <c r="R11" s="25">
        <f>(24/27)*100</f>
        <v>88.888888888888886</v>
      </c>
    </row>
    <row r="12" spans="2:18" x14ac:dyDescent="0.25">
      <c r="B12" s="40">
        <f t="shared" si="1"/>
        <v>4</v>
      </c>
      <c r="C12" s="8" t="s">
        <v>55</v>
      </c>
      <c r="D12" s="43" t="s">
        <v>29</v>
      </c>
      <c r="E12" s="44"/>
      <c r="F12" s="44"/>
      <c r="G12" s="44"/>
      <c r="H12" s="44"/>
      <c r="I12" s="45"/>
      <c r="J12" s="6">
        <v>100</v>
      </c>
      <c r="K12" s="6">
        <v>97</v>
      </c>
      <c r="L12" s="39">
        <v>97.5</v>
      </c>
      <c r="M12" s="33">
        <v>85</v>
      </c>
      <c r="N12" s="33">
        <v>90</v>
      </c>
      <c r="O12" s="9">
        <f t="shared" si="0"/>
        <v>93.9</v>
      </c>
    </row>
    <row r="13" spans="2:18" x14ac:dyDescent="0.25">
      <c r="B13" s="40">
        <f t="shared" si="1"/>
        <v>5</v>
      </c>
      <c r="C13" s="8" t="s">
        <v>63</v>
      </c>
      <c r="D13" s="43" t="s">
        <v>40</v>
      </c>
      <c r="E13" s="44"/>
      <c r="F13" s="44"/>
      <c r="G13" s="44"/>
      <c r="H13" s="44"/>
      <c r="I13" s="45"/>
      <c r="J13" s="6">
        <v>100</v>
      </c>
      <c r="K13" s="6">
        <v>100</v>
      </c>
      <c r="L13" s="39">
        <v>100</v>
      </c>
      <c r="M13" s="33">
        <v>86</v>
      </c>
      <c r="N13" s="33">
        <v>90</v>
      </c>
      <c r="O13" s="9">
        <f t="shared" si="0"/>
        <v>95.2</v>
      </c>
    </row>
    <row r="14" spans="2:18" x14ac:dyDescent="0.25">
      <c r="B14" s="40">
        <f t="shared" si="1"/>
        <v>6</v>
      </c>
      <c r="C14" s="8" t="s">
        <v>72</v>
      </c>
      <c r="D14" s="43" t="s">
        <v>50</v>
      </c>
      <c r="E14" s="44"/>
      <c r="F14" s="44"/>
      <c r="G14" s="44"/>
      <c r="H14" s="44"/>
      <c r="I14" s="45"/>
      <c r="J14" s="6">
        <v>100</v>
      </c>
      <c r="K14" s="6">
        <v>91</v>
      </c>
      <c r="L14" s="39">
        <v>90</v>
      </c>
      <c r="M14" s="33">
        <v>90</v>
      </c>
      <c r="N14" s="33">
        <v>90</v>
      </c>
      <c r="O14" s="9">
        <f t="shared" si="0"/>
        <v>92.2</v>
      </c>
    </row>
    <row r="15" spans="2:18" x14ac:dyDescent="0.25">
      <c r="B15" s="40">
        <f t="shared" si="1"/>
        <v>7</v>
      </c>
      <c r="C15" s="8" t="s">
        <v>22</v>
      </c>
      <c r="D15" s="43" t="s">
        <v>31</v>
      </c>
      <c r="E15" s="44"/>
      <c r="F15" s="44"/>
      <c r="G15" s="44"/>
      <c r="H15" s="44"/>
      <c r="I15" s="45"/>
      <c r="J15" s="6">
        <v>100</v>
      </c>
      <c r="K15" s="6">
        <v>100</v>
      </c>
      <c r="L15" s="39">
        <v>100</v>
      </c>
      <c r="M15" s="33">
        <v>100</v>
      </c>
      <c r="N15" s="33">
        <v>100</v>
      </c>
      <c r="O15" s="9">
        <f t="shared" si="0"/>
        <v>100</v>
      </c>
    </row>
    <row r="16" spans="2:18" x14ac:dyDescent="0.25">
      <c r="B16" s="40">
        <f t="shared" si="1"/>
        <v>8</v>
      </c>
      <c r="C16" s="8" t="s">
        <v>115</v>
      </c>
      <c r="D16" s="43" t="s">
        <v>114</v>
      </c>
      <c r="E16" s="44"/>
      <c r="F16" s="44"/>
      <c r="G16" s="44"/>
      <c r="H16" s="44"/>
      <c r="I16" s="45"/>
      <c r="J16" s="6">
        <v>100</v>
      </c>
      <c r="K16" s="6">
        <v>91</v>
      </c>
      <c r="L16" s="39">
        <v>95</v>
      </c>
      <c r="M16" s="33">
        <v>86</v>
      </c>
      <c r="N16" s="33">
        <v>90</v>
      </c>
      <c r="O16" s="9">
        <f t="shared" si="0"/>
        <v>92.4</v>
      </c>
    </row>
    <row r="17" spans="2:15" x14ac:dyDescent="0.25">
      <c r="B17" s="40">
        <f t="shared" si="1"/>
        <v>9</v>
      </c>
      <c r="C17" s="8" t="s">
        <v>59</v>
      </c>
      <c r="D17" s="43" t="s">
        <v>35</v>
      </c>
      <c r="E17" s="44"/>
      <c r="F17" s="44"/>
      <c r="G17" s="44"/>
      <c r="H17" s="44"/>
      <c r="I17" s="45"/>
      <c r="J17" s="6">
        <v>100</v>
      </c>
      <c r="K17" s="6">
        <v>100</v>
      </c>
      <c r="L17" s="39">
        <v>70</v>
      </c>
      <c r="M17" s="33">
        <v>70</v>
      </c>
      <c r="N17" s="33">
        <v>90</v>
      </c>
      <c r="O17" s="9">
        <f t="shared" si="0"/>
        <v>86</v>
      </c>
    </row>
    <row r="18" spans="2:15" x14ac:dyDescent="0.25">
      <c r="B18" s="40">
        <f t="shared" si="1"/>
        <v>10</v>
      </c>
      <c r="C18" s="8" t="s">
        <v>68</v>
      </c>
      <c r="D18" s="43" t="s">
        <v>46</v>
      </c>
      <c r="E18" s="44"/>
      <c r="F18" s="44"/>
      <c r="G18" s="44"/>
      <c r="H18" s="44"/>
      <c r="I18" s="45"/>
      <c r="J18" s="6">
        <v>100</v>
      </c>
      <c r="K18" s="6">
        <v>100</v>
      </c>
      <c r="L18" s="39">
        <v>98.5</v>
      </c>
      <c r="M18" s="33">
        <v>100</v>
      </c>
      <c r="N18" s="33">
        <v>95</v>
      </c>
      <c r="O18" s="9">
        <f t="shared" si="0"/>
        <v>98.7</v>
      </c>
    </row>
    <row r="19" spans="2:15" x14ac:dyDescent="0.25">
      <c r="B19" s="40">
        <f t="shared" si="1"/>
        <v>11</v>
      </c>
      <c r="C19" s="8" t="s">
        <v>53</v>
      </c>
      <c r="D19" s="43" t="s">
        <v>27</v>
      </c>
      <c r="E19" s="44"/>
      <c r="F19" s="44"/>
      <c r="G19" s="44"/>
      <c r="H19" s="44"/>
      <c r="I19" s="45"/>
      <c r="J19" s="6">
        <v>97</v>
      </c>
      <c r="K19" s="6">
        <v>80</v>
      </c>
      <c r="L19" s="39">
        <v>85</v>
      </c>
      <c r="M19" s="33">
        <v>100</v>
      </c>
      <c r="N19" s="33">
        <v>100</v>
      </c>
      <c r="O19" s="9">
        <f t="shared" si="0"/>
        <v>92.4</v>
      </c>
    </row>
    <row r="20" spans="2:15" x14ac:dyDescent="0.25">
      <c r="B20" s="40">
        <f t="shared" si="1"/>
        <v>12</v>
      </c>
      <c r="C20" s="8" t="s">
        <v>56</v>
      </c>
      <c r="D20" s="43" t="s">
        <v>30</v>
      </c>
      <c r="E20" s="44"/>
      <c r="F20" s="44"/>
      <c r="G20" s="44"/>
      <c r="H20" s="44"/>
      <c r="I20" s="45"/>
      <c r="J20" s="6">
        <v>100</v>
      </c>
      <c r="K20" s="6">
        <v>100</v>
      </c>
      <c r="L20" s="39">
        <v>100</v>
      </c>
      <c r="M20" s="33">
        <v>70</v>
      </c>
      <c r="N20" s="33">
        <v>80</v>
      </c>
      <c r="O20" s="9">
        <f t="shared" si="0"/>
        <v>90</v>
      </c>
    </row>
    <row r="21" spans="2:15" x14ac:dyDescent="0.25">
      <c r="B21" s="40">
        <f t="shared" si="1"/>
        <v>13</v>
      </c>
      <c r="C21" s="8" t="s">
        <v>52</v>
      </c>
      <c r="D21" s="43" t="s">
        <v>26</v>
      </c>
      <c r="E21" s="44"/>
      <c r="F21" s="44"/>
      <c r="G21" s="44"/>
      <c r="H21" s="44"/>
      <c r="I21" s="45"/>
      <c r="J21" s="6">
        <v>100</v>
      </c>
      <c r="K21" s="6">
        <v>93</v>
      </c>
      <c r="L21" s="39">
        <v>85</v>
      </c>
      <c r="M21" s="33">
        <v>95</v>
      </c>
      <c r="N21" s="33">
        <v>85</v>
      </c>
      <c r="O21" s="9">
        <f t="shared" si="0"/>
        <v>91.6</v>
      </c>
    </row>
    <row r="22" spans="2:15" x14ac:dyDescent="0.25">
      <c r="B22" s="40">
        <f t="shared" si="1"/>
        <v>14</v>
      </c>
      <c r="C22" s="8" t="s">
        <v>64</v>
      </c>
      <c r="D22" s="43" t="s">
        <v>41</v>
      </c>
      <c r="E22" s="44"/>
      <c r="F22" s="44"/>
      <c r="G22" s="44"/>
      <c r="H22" s="44"/>
      <c r="I22" s="45"/>
      <c r="J22" s="6">
        <v>100</v>
      </c>
      <c r="K22" s="6">
        <v>100</v>
      </c>
      <c r="L22" s="39">
        <v>100</v>
      </c>
      <c r="M22" s="33">
        <v>86</v>
      </c>
      <c r="N22" s="33">
        <v>95</v>
      </c>
      <c r="O22" s="9">
        <f t="shared" si="0"/>
        <v>96.2</v>
      </c>
    </row>
    <row r="23" spans="2:15" x14ac:dyDescent="0.25">
      <c r="B23" s="40">
        <f t="shared" si="1"/>
        <v>15</v>
      </c>
      <c r="C23" s="8" t="s">
        <v>69</v>
      </c>
      <c r="D23" s="43" t="s">
        <v>47</v>
      </c>
      <c r="E23" s="44"/>
      <c r="F23" s="44"/>
      <c r="G23" s="44"/>
      <c r="H23" s="44"/>
      <c r="I23" s="45"/>
      <c r="J23" s="6">
        <v>100</v>
      </c>
      <c r="K23" s="6">
        <v>96</v>
      </c>
      <c r="L23" s="39">
        <v>92.5</v>
      </c>
      <c r="M23" s="33">
        <v>86</v>
      </c>
      <c r="N23" s="33">
        <v>70</v>
      </c>
      <c r="O23" s="9">
        <f t="shared" si="0"/>
        <v>88.9</v>
      </c>
    </row>
    <row r="24" spans="2:15" x14ac:dyDescent="0.25">
      <c r="B24" s="40">
        <f t="shared" si="1"/>
        <v>16</v>
      </c>
      <c r="C24" s="8" t="s">
        <v>23</v>
      </c>
      <c r="D24" s="43" t="s">
        <v>33</v>
      </c>
      <c r="E24" s="44"/>
      <c r="F24" s="44"/>
      <c r="G24" s="44"/>
      <c r="H24" s="44"/>
      <c r="I24" s="45"/>
      <c r="J24" s="6">
        <v>100</v>
      </c>
      <c r="K24" s="6">
        <v>93</v>
      </c>
      <c r="L24" s="39">
        <v>92.5</v>
      </c>
      <c r="M24" s="33">
        <v>95</v>
      </c>
      <c r="N24" s="33">
        <v>95</v>
      </c>
      <c r="O24" s="9">
        <f t="shared" si="0"/>
        <v>95.1</v>
      </c>
    </row>
    <row r="25" spans="2:15" x14ac:dyDescent="0.25">
      <c r="B25" s="40">
        <f t="shared" si="1"/>
        <v>17</v>
      </c>
      <c r="C25" s="8" t="s">
        <v>60</v>
      </c>
      <c r="D25" s="43" t="s">
        <v>36</v>
      </c>
      <c r="E25" s="44"/>
      <c r="F25" s="44"/>
      <c r="G25" s="44"/>
      <c r="H25" s="44"/>
      <c r="I25" s="45"/>
      <c r="J25" s="6">
        <v>100</v>
      </c>
      <c r="K25" s="6">
        <v>97</v>
      </c>
      <c r="L25" s="39">
        <v>72.5</v>
      </c>
      <c r="M25" s="33">
        <v>86</v>
      </c>
      <c r="N25" s="33">
        <v>70</v>
      </c>
      <c r="O25" s="9">
        <f t="shared" si="0"/>
        <v>85.1</v>
      </c>
    </row>
    <row r="26" spans="2:15" x14ac:dyDescent="0.25">
      <c r="B26" s="40">
        <f t="shared" si="1"/>
        <v>18</v>
      </c>
      <c r="C26" s="8" t="s">
        <v>65</v>
      </c>
      <c r="D26" s="43" t="s">
        <v>42</v>
      </c>
      <c r="E26" s="44"/>
      <c r="F26" s="44"/>
      <c r="G26" s="44"/>
      <c r="H26" s="44"/>
      <c r="I26" s="45"/>
      <c r="J26" s="6">
        <v>97</v>
      </c>
      <c r="K26" s="6">
        <v>81</v>
      </c>
      <c r="L26" s="39">
        <v>75</v>
      </c>
      <c r="M26" s="33">
        <v>100</v>
      </c>
      <c r="N26" s="33">
        <v>100</v>
      </c>
      <c r="O26" s="9">
        <f t="shared" si="0"/>
        <v>90.6</v>
      </c>
    </row>
    <row r="27" spans="2:15" x14ac:dyDescent="0.25">
      <c r="B27" s="40">
        <f t="shared" si="1"/>
        <v>19</v>
      </c>
      <c r="C27" s="8" t="s">
        <v>66</v>
      </c>
      <c r="D27" s="43" t="s">
        <v>43</v>
      </c>
      <c r="E27" s="44"/>
      <c r="F27" s="44"/>
      <c r="G27" s="44"/>
      <c r="H27" s="44"/>
      <c r="I27" s="45"/>
      <c r="J27" s="6">
        <v>94</v>
      </c>
      <c r="K27" s="6">
        <v>85</v>
      </c>
      <c r="L27" s="39">
        <v>75</v>
      </c>
      <c r="M27" s="33">
        <v>100</v>
      </c>
      <c r="N27" s="33">
        <v>75</v>
      </c>
      <c r="O27" s="9">
        <f t="shared" si="0"/>
        <v>85.8</v>
      </c>
    </row>
    <row r="28" spans="2:15" x14ac:dyDescent="0.25">
      <c r="B28" s="40">
        <f t="shared" si="1"/>
        <v>20</v>
      </c>
      <c r="C28" s="8" t="s">
        <v>70</v>
      </c>
      <c r="D28" s="43" t="s">
        <v>48</v>
      </c>
      <c r="E28" s="44"/>
      <c r="F28" s="44"/>
      <c r="G28" s="44"/>
      <c r="H28" s="44"/>
      <c r="I28" s="45"/>
      <c r="J28" s="6">
        <v>100</v>
      </c>
      <c r="K28" s="6">
        <v>96</v>
      </c>
      <c r="L28" s="39">
        <v>77.5</v>
      </c>
      <c r="M28" s="33">
        <v>100</v>
      </c>
      <c r="N28" s="33">
        <v>100</v>
      </c>
      <c r="O28" s="9">
        <f t="shared" si="0"/>
        <v>94.7</v>
      </c>
    </row>
    <row r="29" spans="2:15" x14ac:dyDescent="0.25">
      <c r="B29" s="40">
        <f t="shared" si="1"/>
        <v>21</v>
      </c>
      <c r="C29" s="8" t="s">
        <v>24</v>
      </c>
      <c r="D29" s="43" t="s">
        <v>39</v>
      </c>
      <c r="E29" s="44"/>
      <c r="F29" s="44"/>
      <c r="G29" s="44"/>
      <c r="H29" s="44"/>
      <c r="I29" s="45"/>
      <c r="J29" s="6">
        <v>100</v>
      </c>
      <c r="K29" s="6">
        <v>97</v>
      </c>
      <c r="L29" s="39">
        <v>90</v>
      </c>
      <c r="M29" s="33">
        <v>90</v>
      </c>
      <c r="N29" s="33">
        <v>90</v>
      </c>
      <c r="O29" s="9">
        <f t="shared" si="0"/>
        <v>93.4</v>
      </c>
    </row>
    <row r="30" spans="2:15" x14ac:dyDescent="0.25">
      <c r="B30" s="40">
        <f t="shared" si="1"/>
        <v>22</v>
      </c>
      <c r="C30" s="8" t="s">
        <v>57</v>
      </c>
      <c r="D30" s="43" t="s">
        <v>32</v>
      </c>
      <c r="E30" s="44"/>
      <c r="F30" s="44"/>
      <c r="G30" s="44"/>
      <c r="H30" s="44"/>
      <c r="I30" s="45"/>
      <c r="J30" s="6">
        <v>100</v>
      </c>
      <c r="K30" s="6">
        <v>97</v>
      </c>
      <c r="L30" s="39">
        <v>80</v>
      </c>
      <c r="M30" s="33">
        <v>70</v>
      </c>
      <c r="N30" s="33">
        <v>85</v>
      </c>
      <c r="O30" s="9">
        <f t="shared" si="0"/>
        <v>86.4</v>
      </c>
    </row>
    <row r="31" spans="2:15" x14ac:dyDescent="0.25">
      <c r="B31" s="40">
        <f t="shared" si="1"/>
        <v>23</v>
      </c>
      <c r="C31" s="8" t="s">
        <v>58</v>
      </c>
      <c r="D31" s="43" t="s">
        <v>34</v>
      </c>
      <c r="E31" s="44"/>
      <c r="F31" s="44"/>
      <c r="G31" s="44"/>
      <c r="H31" s="44"/>
      <c r="I31" s="45"/>
      <c r="J31" s="6">
        <v>100</v>
      </c>
      <c r="K31" s="6">
        <v>100</v>
      </c>
      <c r="L31" s="39">
        <v>80</v>
      </c>
      <c r="M31" s="33">
        <v>98</v>
      </c>
      <c r="N31" s="33">
        <v>95</v>
      </c>
      <c r="O31" s="9">
        <f t="shared" si="0"/>
        <v>94.6</v>
      </c>
    </row>
    <row r="32" spans="2:15" x14ac:dyDescent="0.25">
      <c r="B32" s="40">
        <f t="shared" si="1"/>
        <v>24</v>
      </c>
      <c r="C32" s="8" t="s">
        <v>67</v>
      </c>
      <c r="D32" s="43" t="s">
        <v>45</v>
      </c>
      <c r="E32" s="44"/>
      <c r="F32" s="44"/>
      <c r="G32" s="44"/>
      <c r="H32" s="44"/>
      <c r="I32" s="45"/>
      <c r="J32" s="6">
        <v>100</v>
      </c>
      <c r="K32" s="6">
        <v>100</v>
      </c>
      <c r="L32" s="39">
        <v>85</v>
      </c>
      <c r="M32" s="33">
        <v>100</v>
      </c>
      <c r="N32" s="33">
        <v>95</v>
      </c>
      <c r="O32" s="9">
        <f t="shared" si="0"/>
        <v>96</v>
      </c>
    </row>
    <row r="33" spans="2:15" x14ac:dyDescent="0.25">
      <c r="B33" s="40">
        <f t="shared" si="1"/>
        <v>25</v>
      </c>
      <c r="C33" s="8" t="s">
        <v>54</v>
      </c>
      <c r="D33" s="43" t="s">
        <v>28</v>
      </c>
      <c r="E33" s="44"/>
      <c r="F33" s="44"/>
      <c r="G33" s="44"/>
      <c r="H33" s="44"/>
      <c r="I33" s="45"/>
      <c r="J33" s="6">
        <v>100</v>
      </c>
      <c r="K33" s="6">
        <v>94</v>
      </c>
      <c r="L33" s="39">
        <v>80</v>
      </c>
      <c r="M33" s="33">
        <v>80</v>
      </c>
      <c r="N33" s="33">
        <v>80</v>
      </c>
      <c r="O33" s="9">
        <f t="shared" si="0"/>
        <v>86.8</v>
      </c>
    </row>
    <row r="34" spans="2:15" x14ac:dyDescent="0.25">
      <c r="B34" s="40">
        <f t="shared" si="1"/>
        <v>26</v>
      </c>
      <c r="C34" s="8" t="s">
        <v>71</v>
      </c>
      <c r="D34" s="43" t="s">
        <v>49</v>
      </c>
      <c r="E34" s="44"/>
      <c r="F34" s="44"/>
      <c r="G34" s="44"/>
      <c r="H34" s="44"/>
      <c r="I34" s="45"/>
      <c r="J34" s="6">
        <v>100</v>
      </c>
      <c r="K34" s="6">
        <v>100</v>
      </c>
      <c r="L34" s="39">
        <v>72.5</v>
      </c>
      <c r="M34" s="33">
        <v>75</v>
      </c>
      <c r="N34" s="33">
        <v>100</v>
      </c>
      <c r="O34" s="9">
        <f t="shared" si="0"/>
        <v>89.5</v>
      </c>
    </row>
    <row r="35" spans="2:15" x14ac:dyDescent="0.25">
      <c r="B35" s="40">
        <f t="shared" si="1"/>
        <v>27</v>
      </c>
      <c r="C35" s="8" t="s">
        <v>73</v>
      </c>
      <c r="D35" s="43" t="s">
        <v>51</v>
      </c>
      <c r="E35" s="44"/>
      <c r="F35" s="44"/>
      <c r="G35" s="44"/>
      <c r="H35" s="44"/>
      <c r="I35" s="45"/>
      <c r="J35" s="6">
        <v>100</v>
      </c>
      <c r="K35" s="6">
        <v>100</v>
      </c>
      <c r="L35" s="39">
        <v>80</v>
      </c>
      <c r="M35" s="33">
        <v>86</v>
      </c>
      <c r="N35" s="33">
        <v>95</v>
      </c>
      <c r="O35" s="9">
        <f t="shared" si="0"/>
        <v>92.2</v>
      </c>
    </row>
    <row r="36" spans="2:15" x14ac:dyDescent="0.25">
      <c r="C36" s="46"/>
      <c r="D36" s="46"/>
      <c r="E36" s="3"/>
      <c r="H36" s="48" t="s">
        <v>17</v>
      </c>
      <c r="I36" s="48"/>
      <c r="J36" s="11">
        <f t="shared" ref="J36:N36" si="2">COUNTIF(J9:J35,"&gt;=70")</f>
        <v>27</v>
      </c>
      <c r="K36" s="11">
        <f t="shared" si="2"/>
        <v>27</v>
      </c>
      <c r="L36" s="34">
        <f>COUNTIF(L9:L35,"&gt;=70")</f>
        <v>27</v>
      </c>
      <c r="M36" s="34">
        <f t="shared" si="2"/>
        <v>27</v>
      </c>
      <c r="N36" s="34">
        <f t="shared" si="2"/>
        <v>27</v>
      </c>
      <c r="O36" s="9">
        <f t="shared" si="0"/>
        <v>27</v>
      </c>
    </row>
    <row r="37" spans="2:15" x14ac:dyDescent="0.25">
      <c r="C37" s="46"/>
      <c r="D37" s="46"/>
      <c r="E37" s="12"/>
      <c r="H37" s="51" t="s">
        <v>18</v>
      </c>
      <c r="I37" s="51"/>
      <c r="J37" s="13">
        <f t="shared" ref="J37:N37" si="3">COUNTIF(J9:J35,"&lt;70")</f>
        <v>0</v>
      </c>
      <c r="K37" s="13">
        <f t="shared" si="3"/>
        <v>0</v>
      </c>
      <c r="L37" s="35">
        <f>COUNTIF(L9:L35,"&lt;70")</f>
        <v>0</v>
      </c>
      <c r="M37" s="35">
        <f t="shared" si="3"/>
        <v>0</v>
      </c>
      <c r="N37" s="35">
        <f t="shared" si="3"/>
        <v>0</v>
      </c>
      <c r="O37" s="9">
        <f t="shared" si="0"/>
        <v>0</v>
      </c>
    </row>
    <row r="38" spans="2:15" x14ac:dyDescent="0.25">
      <c r="C38" s="46"/>
      <c r="D38" s="46"/>
      <c r="E38" s="46"/>
      <c r="H38" s="51" t="s">
        <v>19</v>
      </c>
      <c r="I38" s="51"/>
      <c r="J38" s="13">
        <f t="shared" ref="J38:N38" si="4">COUNT(J9:J35)</f>
        <v>27</v>
      </c>
      <c r="K38" s="13">
        <f t="shared" si="4"/>
        <v>27</v>
      </c>
      <c r="L38" s="35">
        <f t="shared" si="4"/>
        <v>27</v>
      </c>
      <c r="M38" s="35">
        <f t="shared" si="4"/>
        <v>27</v>
      </c>
      <c r="N38" s="35">
        <f t="shared" si="4"/>
        <v>27</v>
      </c>
      <c r="O38" s="9">
        <f t="shared" si="0"/>
        <v>27</v>
      </c>
    </row>
    <row r="39" spans="2:15" x14ac:dyDescent="0.25">
      <c r="C39" s="46"/>
      <c r="D39" s="46"/>
      <c r="E39" s="3"/>
      <c r="H39" s="47" t="s">
        <v>14</v>
      </c>
      <c r="I39" s="47"/>
      <c r="J39" s="14">
        <f>J36/J38</f>
        <v>1</v>
      </c>
      <c r="K39" s="15">
        <f t="shared" ref="K39:N39" si="5">K36/K38</f>
        <v>1</v>
      </c>
      <c r="L39" s="36">
        <f t="shared" si="5"/>
        <v>1</v>
      </c>
      <c r="M39" s="36">
        <f t="shared" si="5"/>
        <v>1</v>
      </c>
      <c r="N39" s="36">
        <f t="shared" si="5"/>
        <v>1</v>
      </c>
      <c r="O39" s="9">
        <f t="shared" si="0"/>
        <v>1</v>
      </c>
    </row>
    <row r="40" spans="2:15" x14ac:dyDescent="0.25">
      <c r="C40" s="46"/>
      <c r="D40" s="46"/>
      <c r="E40" s="3"/>
      <c r="H40" s="47" t="s">
        <v>15</v>
      </c>
      <c r="I40" s="47"/>
      <c r="J40" s="14">
        <f>J37/J38</f>
        <v>0</v>
      </c>
      <c r="K40" s="14">
        <f t="shared" ref="K40:N40" si="6">K37/K38</f>
        <v>0</v>
      </c>
      <c r="L40" s="36">
        <f t="shared" si="6"/>
        <v>0</v>
      </c>
      <c r="M40" s="36">
        <f t="shared" si="6"/>
        <v>0</v>
      </c>
      <c r="N40" s="36">
        <f t="shared" si="6"/>
        <v>0</v>
      </c>
      <c r="O40" s="9">
        <f t="shared" si="0"/>
        <v>0</v>
      </c>
    </row>
    <row r="41" spans="2:15" x14ac:dyDescent="0.25">
      <c r="C41" s="46"/>
      <c r="D41" s="46"/>
      <c r="E41" s="12"/>
    </row>
    <row r="42" spans="2:15" x14ac:dyDescent="0.25">
      <c r="C42" s="3"/>
      <c r="D42" s="3"/>
      <c r="E42" s="12"/>
    </row>
    <row r="43" spans="2:15" x14ac:dyDescent="0.25">
      <c r="J43" s="49"/>
      <c r="K43" s="49"/>
      <c r="L43" s="49"/>
      <c r="M43" s="49"/>
      <c r="N43" s="49"/>
    </row>
    <row r="44" spans="2:15" x14ac:dyDescent="0.25">
      <c r="J44" s="50" t="s">
        <v>16</v>
      </c>
      <c r="K44" s="50"/>
      <c r="L44" s="50"/>
      <c r="M44" s="50"/>
      <c r="N44" s="50"/>
    </row>
  </sheetData>
  <sortState xmlns:xlrd2="http://schemas.microsoft.com/office/spreadsheetml/2017/richdata2" ref="C9:D34">
    <sortCondition ref="D9:D34"/>
  </sortState>
  <mergeCells count="48">
    <mergeCell ref="H39:I39"/>
    <mergeCell ref="H40:I40"/>
    <mergeCell ref="J43:N43"/>
    <mergeCell ref="D4:G4"/>
    <mergeCell ref="J4:K4"/>
    <mergeCell ref="D6:G6"/>
    <mergeCell ref="D8:I8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B2:N2"/>
    <mergeCell ref="J44:N44"/>
    <mergeCell ref="C37:D37"/>
    <mergeCell ref="I6:J6"/>
    <mergeCell ref="K6:N6"/>
    <mergeCell ref="C3:N3"/>
    <mergeCell ref="C40:D40"/>
    <mergeCell ref="C41:D41"/>
    <mergeCell ref="C39:D39"/>
    <mergeCell ref="C38:E38"/>
    <mergeCell ref="H36:I36"/>
    <mergeCell ref="H37:I37"/>
    <mergeCell ref="H38:I38"/>
    <mergeCell ref="C36:D36"/>
    <mergeCell ref="D9:I9"/>
    <mergeCell ref="D10:I1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6"/>
  <sheetViews>
    <sheetView tabSelected="1" zoomScale="85" zoomScaleNormal="85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4" width="6.85546875" style="2" customWidth="1"/>
    <col min="15" max="15" width="10.85546875" style="2" customWidth="1"/>
    <col min="16" max="16" width="2" style="2" customWidth="1"/>
    <col min="17" max="17" width="5.7109375" style="2" customWidth="1"/>
    <col min="18" max="16384" width="11.42578125" style="2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"/>
      <c r="P3" s="3"/>
    </row>
    <row r="4" spans="2:18" x14ac:dyDescent="0.25">
      <c r="C4" s="2" t="s">
        <v>0</v>
      </c>
      <c r="D4" s="57" t="s">
        <v>113</v>
      </c>
      <c r="E4" s="57"/>
      <c r="F4" s="57"/>
      <c r="G4" s="57"/>
      <c r="I4" s="2" t="s">
        <v>1</v>
      </c>
      <c r="J4" s="58" t="s">
        <v>202</v>
      </c>
      <c r="K4" s="58"/>
      <c r="N4" s="2" t="s">
        <v>2</v>
      </c>
      <c r="O4" s="38">
        <v>45099</v>
      </c>
    </row>
    <row r="5" spans="2:18" ht="6.75" customHeight="1" x14ac:dyDescent="0.25">
      <c r="D5" s="4"/>
      <c r="E5" s="4"/>
      <c r="F5" s="4"/>
      <c r="G5" s="4"/>
    </row>
    <row r="6" spans="2:18" x14ac:dyDescent="0.25">
      <c r="C6" s="2" t="s">
        <v>3</v>
      </c>
      <c r="D6" s="58" t="s">
        <v>76</v>
      </c>
      <c r="E6" s="58"/>
      <c r="F6" s="58"/>
      <c r="G6" s="58"/>
      <c r="I6" s="46" t="s">
        <v>20</v>
      </c>
      <c r="J6" s="46"/>
      <c r="K6" s="41" t="s">
        <v>75</v>
      </c>
      <c r="L6" s="41"/>
      <c r="M6" s="41"/>
      <c r="N6" s="41"/>
    </row>
    <row r="7" spans="2:18" ht="11.25" customHeight="1" x14ac:dyDescent="0.25"/>
    <row r="8" spans="2:18" x14ac:dyDescent="0.25">
      <c r="B8" s="5" t="s">
        <v>4</v>
      </c>
      <c r="C8" s="5" t="s">
        <v>6</v>
      </c>
      <c r="D8" s="59" t="s">
        <v>5</v>
      </c>
      <c r="E8" s="59"/>
      <c r="F8" s="59"/>
      <c r="G8" s="59"/>
      <c r="H8" s="59"/>
      <c r="I8" s="59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7" t="s">
        <v>21</v>
      </c>
    </row>
    <row r="9" spans="2:18" x14ac:dyDescent="0.25">
      <c r="B9" s="8">
        <v>1</v>
      </c>
      <c r="C9" s="10" t="s">
        <v>77</v>
      </c>
      <c r="D9" s="16" t="s">
        <v>78</v>
      </c>
      <c r="E9" s="17"/>
      <c r="F9" s="17"/>
      <c r="G9" s="17"/>
      <c r="H9" s="17"/>
      <c r="I9" s="18"/>
      <c r="J9" s="6">
        <v>96</v>
      </c>
      <c r="K9" s="6">
        <v>100</v>
      </c>
      <c r="L9" s="6">
        <v>100</v>
      </c>
      <c r="M9" s="6">
        <v>75</v>
      </c>
      <c r="N9" s="6">
        <v>100</v>
      </c>
      <c r="O9" s="9">
        <f>SUM(J9:N9)/5</f>
        <v>94.2</v>
      </c>
      <c r="R9" s="25">
        <f>SUM(J9:J27)/B27</f>
        <v>79.05263157894737</v>
      </c>
    </row>
    <row r="10" spans="2:18" x14ac:dyDescent="0.25">
      <c r="B10" s="8">
        <f>B9+1</f>
        <v>2</v>
      </c>
      <c r="C10" s="10" t="s">
        <v>96</v>
      </c>
      <c r="D10" s="16" t="s">
        <v>79</v>
      </c>
      <c r="E10" s="17"/>
      <c r="F10" s="17"/>
      <c r="G10" s="17"/>
      <c r="H10" s="17"/>
      <c r="I10" s="18"/>
      <c r="J10" s="6">
        <v>100</v>
      </c>
      <c r="K10" s="6">
        <v>100</v>
      </c>
      <c r="L10" s="6">
        <v>100</v>
      </c>
      <c r="M10" s="6">
        <v>95</v>
      </c>
      <c r="N10" s="6">
        <v>100</v>
      </c>
      <c r="O10" s="9">
        <f t="shared" ref="O10:O32" si="0">SUM(J10:N10)/5</f>
        <v>99</v>
      </c>
      <c r="R10" s="19"/>
    </row>
    <row r="11" spans="2:18" x14ac:dyDescent="0.25">
      <c r="B11" s="8">
        <f t="shared" ref="B11:B27" si="1">B10+1</f>
        <v>3</v>
      </c>
      <c r="C11" s="10" t="s">
        <v>102</v>
      </c>
      <c r="D11" s="16" t="s">
        <v>80</v>
      </c>
      <c r="E11" s="17"/>
      <c r="F11" s="17"/>
      <c r="G11" s="17"/>
      <c r="H11" s="17"/>
      <c r="I11" s="18"/>
      <c r="J11" s="6">
        <v>100</v>
      </c>
      <c r="K11" s="6">
        <v>100</v>
      </c>
      <c r="L11" s="6">
        <v>100</v>
      </c>
      <c r="M11" s="6">
        <v>75</v>
      </c>
      <c r="N11" s="6">
        <v>95</v>
      </c>
      <c r="O11" s="9">
        <f t="shared" si="0"/>
        <v>94</v>
      </c>
      <c r="R11" s="25">
        <f>(14/19)*100</f>
        <v>73.68421052631578</v>
      </c>
    </row>
    <row r="12" spans="2:18" x14ac:dyDescent="0.25">
      <c r="B12" s="8">
        <f t="shared" si="1"/>
        <v>4</v>
      </c>
      <c r="C12" s="10" t="s">
        <v>103</v>
      </c>
      <c r="D12" s="16" t="s">
        <v>81</v>
      </c>
      <c r="E12" s="17"/>
      <c r="F12" s="17"/>
      <c r="G12" s="17"/>
      <c r="H12" s="17"/>
      <c r="I12" s="18"/>
      <c r="J12" s="6">
        <v>80</v>
      </c>
      <c r="K12" s="24">
        <v>75</v>
      </c>
      <c r="L12" s="24">
        <v>75</v>
      </c>
      <c r="M12" s="6">
        <v>95</v>
      </c>
      <c r="N12" s="6">
        <v>100</v>
      </c>
      <c r="O12" s="37">
        <f t="shared" si="0"/>
        <v>85</v>
      </c>
    </row>
    <row r="13" spans="2:18" x14ac:dyDescent="0.25">
      <c r="B13" s="8">
        <f t="shared" si="1"/>
        <v>5</v>
      </c>
      <c r="C13" s="10" t="s">
        <v>104</v>
      </c>
      <c r="D13" s="16" t="s">
        <v>82</v>
      </c>
      <c r="E13" s="17"/>
      <c r="F13" s="17"/>
      <c r="G13" s="17"/>
      <c r="H13" s="17"/>
      <c r="I13" s="18"/>
      <c r="J13" s="6">
        <v>96</v>
      </c>
      <c r="K13" s="6">
        <v>100</v>
      </c>
      <c r="L13" s="6">
        <v>100</v>
      </c>
      <c r="M13" s="6">
        <v>100</v>
      </c>
      <c r="N13" s="6">
        <v>100</v>
      </c>
      <c r="O13" s="9">
        <f t="shared" si="0"/>
        <v>99.2</v>
      </c>
    </row>
    <row r="14" spans="2:18" x14ac:dyDescent="0.25">
      <c r="B14" s="8">
        <f t="shared" si="1"/>
        <v>6</v>
      </c>
      <c r="C14" s="10" t="s">
        <v>105</v>
      </c>
      <c r="D14" s="16" t="s">
        <v>83</v>
      </c>
      <c r="E14" s="17"/>
      <c r="F14" s="17"/>
      <c r="G14" s="17"/>
      <c r="H14" s="17"/>
      <c r="I14" s="18"/>
      <c r="J14" s="6">
        <v>80</v>
      </c>
      <c r="K14" s="24">
        <v>70</v>
      </c>
      <c r="L14" s="24">
        <v>70</v>
      </c>
      <c r="M14" s="6">
        <v>70</v>
      </c>
      <c r="N14" s="6">
        <v>80</v>
      </c>
      <c r="O14" s="37">
        <f t="shared" si="0"/>
        <v>74</v>
      </c>
    </row>
    <row r="15" spans="2:18" x14ac:dyDescent="0.25">
      <c r="B15" s="8">
        <f t="shared" si="1"/>
        <v>7</v>
      </c>
      <c r="C15" s="10" t="s">
        <v>97</v>
      </c>
      <c r="D15" s="16" t="s">
        <v>84</v>
      </c>
      <c r="E15" s="17"/>
      <c r="F15" s="17"/>
      <c r="G15" s="17"/>
      <c r="H15" s="17"/>
      <c r="I15" s="18"/>
      <c r="J15" s="6">
        <v>96</v>
      </c>
      <c r="K15" s="6">
        <v>70</v>
      </c>
      <c r="L15" s="6">
        <v>70</v>
      </c>
      <c r="M15" s="6">
        <v>100</v>
      </c>
      <c r="N15" s="6">
        <v>100</v>
      </c>
      <c r="O15" s="9">
        <f t="shared" si="0"/>
        <v>87.2</v>
      </c>
    </row>
    <row r="16" spans="2:18" x14ac:dyDescent="0.25">
      <c r="B16" s="8">
        <f t="shared" si="1"/>
        <v>8</v>
      </c>
      <c r="C16" s="10" t="s">
        <v>106</v>
      </c>
      <c r="D16" s="16" t="s">
        <v>85</v>
      </c>
      <c r="E16" s="17"/>
      <c r="F16" s="17"/>
      <c r="G16" s="17"/>
      <c r="H16" s="17"/>
      <c r="I16" s="18"/>
      <c r="J16" s="6">
        <v>70</v>
      </c>
      <c r="K16" s="24">
        <v>70</v>
      </c>
      <c r="L16" s="24">
        <v>70</v>
      </c>
      <c r="M16" s="24">
        <v>70</v>
      </c>
      <c r="N16" s="6">
        <v>80</v>
      </c>
      <c r="O16" s="37">
        <f t="shared" si="0"/>
        <v>72</v>
      </c>
    </row>
    <row r="17" spans="2:15" x14ac:dyDescent="0.25">
      <c r="B17" s="8">
        <f t="shared" si="1"/>
        <v>9</v>
      </c>
      <c r="C17" s="10" t="s">
        <v>98</v>
      </c>
      <c r="D17" s="16" t="s">
        <v>86</v>
      </c>
      <c r="E17" s="17"/>
      <c r="F17" s="17"/>
      <c r="G17" s="17"/>
      <c r="H17" s="17"/>
      <c r="I17" s="18"/>
      <c r="J17" s="6">
        <v>100</v>
      </c>
      <c r="K17" s="6">
        <v>70</v>
      </c>
      <c r="L17" s="6">
        <v>70</v>
      </c>
      <c r="M17" s="6">
        <v>95</v>
      </c>
      <c r="N17" s="6">
        <v>95</v>
      </c>
      <c r="O17" s="9">
        <f t="shared" si="0"/>
        <v>86</v>
      </c>
    </row>
    <row r="18" spans="2:15" x14ac:dyDescent="0.25">
      <c r="B18" s="8">
        <f t="shared" si="1"/>
        <v>10</v>
      </c>
      <c r="C18" s="10" t="s">
        <v>107</v>
      </c>
      <c r="D18" s="21" t="s">
        <v>87</v>
      </c>
      <c r="E18" s="22"/>
      <c r="F18" s="22"/>
      <c r="G18" s="22"/>
      <c r="H18" s="22"/>
      <c r="I18" s="23"/>
      <c r="J18" s="24">
        <v>70</v>
      </c>
      <c r="K18" s="24">
        <v>70</v>
      </c>
      <c r="L18" s="24">
        <v>70</v>
      </c>
      <c r="M18" s="24">
        <v>70</v>
      </c>
      <c r="N18" s="24">
        <v>70</v>
      </c>
      <c r="O18" s="9">
        <f t="shared" si="0"/>
        <v>70</v>
      </c>
    </row>
    <row r="19" spans="2:15" x14ac:dyDescent="0.25">
      <c r="B19" s="8">
        <f t="shared" si="1"/>
        <v>11</v>
      </c>
      <c r="C19" s="10" t="s">
        <v>108</v>
      </c>
      <c r="D19" s="21" t="s">
        <v>88</v>
      </c>
      <c r="E19" s="22"/>
      <c r="F19" s="22"/>
      <c r="G19" s="22"/>
      <c r="H19" s="22"/>
      <c r="I19" s="23"/>
      <c r="J19" s="24">
        <v>70</v>
      </c>
      <c r="K19" s="6">
        <v>70</v>
      </c>
      <c r="L19" s="6">
        <v>70</v>
      </c>
      <c r="M19" s="24">
        <v>80</v>
      </c>
      <c r="N19" s="6">
        <v>85</v>
      </c>
      <c r="O19" s="9">
        <f t="shared" si="0"/>
        <v>75</v>
      </c>
    </row>
    <row r="20" spans="2:15" x14ac:dyDescent="0.25">
      <c r="B20" s="8">
        <f t="shared" si="1"/>
        <v>12</v>
      </c>
      <c r="C20" s="10" t="s">
        <v>109</v>
      </c>
      <c r="D20" s="21" t="s">
        <v>89</v>
      </c>
      <c r="E20" s="22"/>
      <c r="F20" s="22"/>
      <c r="G20" s="22"/>
      <c r="H20" s="22"/>
      <c r="I20" s="23"/>
      <c r="J20" s="24">
        <v>94</v>
      </c>
      <c r="K20" s="6">
        <v>75</v>
      </c>
      <c r="L20" s="6">
        <v>75</v>
      </c>
      <c r="M20" s="6">
        <v>95</v>
      </c>
      <c r="N20" s="6">
        <v>95</v>
      </c>
      <c r="O20" s="9">
        <f t="shared" si="0"/>
        <v>86.8</v>
      </c>
    </row>
    <row r="21" spans="2:15" x14ac:dyDescent="0.25">
      <c r="B21" s="8">
        <f t="shared" si="1"/>
        <v>13</v>
      </c>
      <c r="C21" s="10" t="s">
        <v>99</v>
      </c>
      <c r="D21" s="21" t="s">
        <v>90</v>
      </c>
      <c r="E21" s="22"/>
      <c r="F21" s="22"/>
      <c r="G21" s="22"/>
      <c r="H21" s="22"/>
      <c r="I21" s="23"/>
      <c r="J21" s="24">
        <v>86</v>
      </c>
      <c r="K21" s="6">
        <v>100</v>
      </c>
      <c r="L21" s="6">
        <v>100</v>
      </c>
      <c r="M21" s="24">
        <v>70</v>
      </c>
      <c r="N21" s="24">
        <v>80</v>
      </c>
      <c r="O21" s="9">
        <f t="shared" si="0"/>
        <v>87.2</v>
      </c>
    </row>
    <row r="22" spans="2:15" x14ac:dyDescent="0.25">
      <c r="B22" s="8">
        <f t="shared" si="1"/>
        <v>14</v>
      </c>
      <c r="C22" s="10" t="s">
        <v>100</v>
      </c>
      <c r="D22" s="21" t="s">
        <v>91</v>
      </c>
      <c r="E22" s="22"/>
      <c r="F22" s="22"/>
      <c r="G22" s="22"/>
      <c r="H22" s="22"/>
      <c r="I22" s="23"/>
      <c r="J22" s="24">
        <v>100</v>
      </c>
      <c r="K22" s="6">
        <v>90</v>
      </c>
      <c r="L22" s="6">
        <v>90</v>
      </c>
      <c r="M22" s="6">
        <v>95</v>
      </c>
      <c r="N22" s="6">
        <v>100</v>
      </c>
      <c r="O22" s="9">
        <f t="shared" si="0"/>
        <v>95</v>
      </c>
    </row>
    <row r="23" spans="2:15" x14ac:dyDescent="0.25">
      <c r="B23" s="8">
        <f t="shared" si="1"/>
        <v>15</v>
      </c>
      <c r="C23" s="10" t="s">
        <v>110</v>
      </c>
      <c r="D23" s="26" t="s">
        <v>92</v>
      </c>
      <c r="E23" s="26"/>
      <c r="F23" s="26"/>
      <c r="G23" s="26"/>
      <c r="H23" s="26"/>
      <c r="I23" s="26"/>
      <c r="J23" s="24">
        <v>100</v>
      </c>
      <c r="K23" s="6">
        <v>90</v>
      </c>
      <c r="L23" s="6">
        <v>90</v>
      </c>
      <c r="M23" s="6">
        <v>95</v>
      </c>
      <c r="N23" s="6">
        <v>100</v>
      </c>
      <c r="O23" s="9">
        <f t="shared" si="0"/>
        <v>95</v>
      </c>
    </row>
    <row r="24" spans="2:15" x14ac:dyDescent="0.25">
      <c r="B24" s="8">
        <f t="shared" si="1"/>
        <v>16</v>
      </c>
      <c r="C24" s="5" t="s">
        <v>205</v>
      </c>
      <c r="D24" s="21" t="s">
        <v>155</v>
      </c>
      <c r="E24" s="30"/>
      <c r="F24" s="30"/>
      <c r="G24" s="30"/>
      <c r="H24" s="30"/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37">
        <f t="shared" si="0"/>
        <v>0</v>
      </c>
    </row>
    <row r="25" spans="2:15" x14ac:dyDescent="0.25">
      <c r="B25" s="8">
        <f t="shared" si="1"/>
        <v>17</v>
      </c>
      <c r="C25" s="10" t="s">
        <v>111</v>
      </c>
      <c r="D25" s="27" t="s">
        <v>93</v>
      </c>
      <c r="E25" s="28"/>
      <c r="F25" s="28"/>
      <c r="G25" s="28"/>
      <c r="H25" s="28"/>
      <c r="I25" s="29"/>
      <c r="J25" s="24">
        <v>70</v>
      </c>
      <c r="K25" s="24">
        <v>75</v>
      </c>
      <c r="L25" s="24">
        <v>75</v>
      </c>
      <c r="M25" s="24">
        <v>80</v>
      </c>
      <c r="N25" s="24">
        <v>80</v>
      </c>
      <c r="O25" s="37">
        <f t="shared" si="0"/>
        <v>76</v>
      </c>
    </row>
    <row r="26" spans="2:15" x14ac:dyDescent="0.25">
      <c r="B26" s="8">
        <f t="shared" si="1"/>
        <v>18</v>
      </c>
      <c r="C26" s="10" t="s">
        <v>101</v>
      </c>
      <c r="D26" s="27" t="s">
        <v>94</v>
      </c>
      <c r="E26" s="28"/>
      <c r="F26" s="28"/>
      <c r="G26" s="28"/>
      <c r="H26" s="28"/>
      <c r="I26" s="29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37">
        <f t="shared" si="0"/>
        <v>0</v>
      </c>
    </row>
    <row r="27" spans="2:15" x14ac:dyDescent="0.25">
      <c r="B27" s="8">
        <f t="shared" si="1"/>
        <v>19</v>
      </c>
      <c r="C27" s="10" t="s">
        <v>112</v>
      </c>
      <c r="D27" s="27" t="s">
        <v>95</v>
      </c>
      <c r="E27" s="28"/>
      <c r="F27" s="28"/>
      <c r="G27" s="28"/>
      <c r="H27" s="28"/>
      <c r="I27" s="29"/>
      <c r="J27" s="24">
        <v>94</v>
      </c>
      <c r="K27" s="6">
        <v>75</v>
      </c>
      <c r="L27" s="6">
        <v>75</v>
      </c>
      <c r="M27" s="6">
        <v>80</v>
      </c>
      <c r="N27" s="6">
        <v>70</v>
      </c>
      <c r="O27" s="9">
        <f t="shared" si="0"/>
        <v>78.8</v>
      </c>
    </row>
    <row r="28" spans="2:15" x14ac:dyDescent="0.25">
      <c r="C28" s="46"/>
      <c r="D28" s="46"/>
      <c r="E28" s="3"/>
      <c r="H28" s="48" t="s">
        <v>17</v>
      </c>
      <c r="I28" s="48"/>
      <c r="J28" s="11">
        <f t="shared" ref="J28:N28" si="2">COUNTIF(J9:J27,"&gt;=70")</f>
        <v>17</v>
      </c>
      <c r="K28" s="11">
        <f t="shared" si="2"/>
        <v>17</v>
      </c>
      <c r="L28" s="11">
        <f t="shared" si="2"/>
        <v>17</v>
      </c>
      <c r="M28" s="11">
        <f t="shared" si="2"/>
        <v>17</v>
      </c>
      <c r="N28" s="11">
        <f t="shared" si="2"/>
        <v>17</v>
      </c>
      <c r="O28" s="9">
        <f t="shared" si="0"/>
        <v>17</v>
      </c>
    </row>
    <row r="29" spans="2:15" x14ac:dyDescent="0.25">
      <c r="C29" s="46"/>
      <c r="D29" s="46"/>
      <c r="E29" s="12"/>
      <c r="H29" s="51" t="s">
        <v>18</v>
      </c>
      <c r="I29" s="51"/>
      <c r="J29" s="13">
        <f t="shared" ref="J29:N29" si="3">COUNTIF(J9:J27,"&lt;70")</f>
        <v>2</v>
      </c>
      <c r="K29" s="13">
        <f t="shared" si="3"/>
        <v>2</v>
      </c>
      <c r="L29" s="13">
        <f t="shared" si="3"/>
        <v>2</v>
      </c>
      <c r="M29" s="13">
        <f t="shared" si="3"/>
        <v>2</v>
      </c>
      <c r="N29" s="13">
        <f t="shared" si="3"/>
        <v>2</v>
      </c>
      <c r="O29" s="9">
        <f t="shared" si="0"/>
        <v>2</v>
      </c>
    </row>
    <row r="30" spans="2:15" x14ac:dyDescent="0.25">
      <c r="C30" s="46"/>
      <c r="D30" s="46"/>
      <c r="E30" s="46"/>
      <c r="H30" s="51" t="s">
        <v>19</v>
      </c>
      <c r="I30" s="51"/>
      <c r="J30" s="13">
        <f t="shared" ref="J30:N30" si="4">COUNT(J9:J27)</f>
        <v>19</v>
      </c>
      <c r="K30" s="13">
        <f t="shared" si="4"/>
        <v>19</v>
      </c>
      <c r="L30" s="13">
        <f t="shared" si="4"/>
        <v>19</v>
      </c>
      <c r="M30" s="13">
        <f t="shared" si="4"/>
        <v>19</v>
      </c>
      <c r="N30" s="13">
        <f t="shared" si="4"/>
        <v>19</v>
      </c>
      <c r="O30" s="9">
        <f t="shared" si="0"/>
        <v>19</v>
      </c>
    </row>
    <row r="31" spans="2:15" x14ac:dyDescent="0.25">
      <c r="C31" s="46"/>
      <c r="D31" s="46"/>
      <c r="E31" s="3"/>
      <c r="H31" s="47" t="s">
        <v>14</v>
      </c>
      <c r="I31" s="47"/>
      <c r="J31" s="14">
        <f>J28/J30</f>
        <v>0.89473684210526316</v>
      </c>
      <c r="K31" s="15">
        <f t="shared" ref="K31:N31" si="5">K28/K30</f>
        <v>0.89473684210526316</v>
      </c>
      <c r="L31" s="15">
        <f t="shared" si="5"/>
        <v>0.89473684210526316</v>
      </c>
      <c r="M31" s="15">
        <f t="shared" si="5"/>
        <v>0.89473684210526316</v>
      </c>
      <c r="N31" s="15">
        <f t="shared" si="5"/>
        <v>0.89473684210526316</v>
      </c>
      <c r="O31" s="9">
        <f t="shared" si="0"/>
        <v>0.89473684210526316</v>
      </c>
    </row>
    <row r="32" spans="2:15" x14ac:dyDescent="0.25">
      <c r="C32" s="46"/>
      <c r="D32" s="46"/>
      <c r="E32" s="3"/>
      <c r="H32" s="47" t="s">
        <v>15</v>
      </c>
      <c r="I32" s="47"/>
      <c r="J32" s="14">
        <f>J29/J30</f>
        <v>0.10526315789473684</v>
      </c>
      <c r="K32" s="14">
        <f t="shared" ref="K32:N32" si="6">K29/K30</f>
        <v>0.10526315789473684</v>
      </c>
      <c r="L32" s="15">
        <f t="shared" si="6"/>
        <v>0.10526315789473684</v>
      </c>
      <c r="M32" s="15">
        <f t="shared" si="6"/>
        <v>0.10526315789473684</v>
      </c>
      <c r="N32" s="15">
        <f t="shared" si="6"/>
        <v>0.10526315789473684</v>
      </c>
      <c r="O32" s="9">
        <f t="shared" si="0"/>
        <v>0.10526315789473684</v>
      </c>
    </row>
    <row r="33" spans="3:14" x14ac:dyDescent="0.25">
      <c r="C33" s="46"/>
      <c r="D33" s="46"/>
      <c r="E33" s="12"/>
    </row>
    <row r="34" spans="3:14" x14ac:dyDescent="0.25">
      <c r="C34" s="3"/>
      <c r="D34" s="3"/>
      <c r="E34" s="12"/>
    </row>
    <row r="35" spans="3:14" x14ac:dyDescent="0.25">
      <c r="J35" s="49"/>
      <c r="K35" s="49"/>
      <c r="L35" s="49"/>
      <c r="M35" s="49"/>
      <c r="N35" s="49"/>
    </row>
    <row r="36" spans="3:14" x14ac:dyDescent="0.25">
      <c r="J36" s="50" t="s">
        <v>16</v>
      </c>
      <c r="K36" s="50"/>
      <c r="L36" s="50"/>
      <c r="M36" s="50"/>
      <c r="N36" s="50"/>
    </row>
  </sheetData>
  <sortState xmlns:xlrd2="http://schemas.microsoft.com/office/spreadsheetml/2017/richdata2" ref="C9:J27">
    <sortCondition ref="D9:D27"/>
  </sortState>
  <mergeCells count="20">
    <mergeCell ref="B2:N2"/>
    <mergeCell ref="C3:N3"/>
    <mergeCell ref="D4:G4"/>
    <mergeCell ref="J4:K4"/>
    <mergeCell ref="D6:G6"/>
    <mergeCell ref="I6:J6"/>
    <mergeCell ref="D8:I8"/>
    <mergeCell ref="C28:D28"/>
    <mergeCell ref="H28:I28"/>
    <mergeCell ref="C29:D29"/>
    <mergeCell ref="H29:I29"/>
    <mergeCell ref="C33:D33"/>
    <mergeCell ref="J35:N35"/>
    <mergeCell ref="J36:N36"/>
    <mergeCell ref="C30:E30"/>
    <mergeCell ref="H30:I30"/>
    <mergeCell ref="C31:D31"/>
    <mergeCell ref="H31:I31"/>
    <mergeCell ref="C32:D32"/>
    <mergeCell ref="H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Systemp</cp:lastModifiedBy>
  <cp:lastPrinted>2023-03-21T15:13:53Z</cp:lastPrinted>
  <dcterms:created xsi:type="dcterms:W3CDTF">2023-03-14T19:16:59Z</dcterms:created>
  <dcterms:modified xsi:type="dcterms:W3CDTF">2023-07-03T16:57:28Z</dcterms:modified>
</cp:coreProperties>
</file>