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I16" i="25"/>
  <c r="J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L19" i="24"/>
  <c r="L20" i="24"/>
  <c r="L16" i="23"/>
  <c r="L17" i="23"/>
  <c r="L18" i="23"/>
  <c r="I18" i="22"/>
  <c r="I28" i="10" l="1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<sst xmlns="http://schemas.openxmlformats.org/spreadsheetml/2006/main" count="198" uniqueCount="51">
  <si>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</si>
  <si>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</si>
  <si>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</si>
  <si>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</si>
  <si>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</si>
  <si>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</si>
  <si>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</si>
  <si>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</si>
  <si>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</si>
  <si>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</si>
  <si>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</si>
  <si>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</si>
  <si>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</si>
  <si>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</si>
  <si>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</si>
  <si>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</si>
  <si>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</si>
  <si>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</si>
  <si>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</si>
  <si>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</si>
  <si>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</si>
  <si>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</si>
  <si>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</si>
  <si>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</si>
  <si>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</si>
  <si>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</si>
  <si>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</si>
  <si>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</si>
  <si>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</si>
  <si>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</si>
  <si>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</si>
  <si>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</si>
  <si>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</si>
  <si>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</si>
  <si>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</si>
  <si>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</si>
  <si>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</si>
  <si>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</si>
  <si>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</si>
  <si>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</si>
  <si>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</si>
  <si>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</si>
  <si>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feb - jun 2023</t>
  </si>
  <si>
    <t>Ing. Juan Merlin Chontal</t>
  </si>
  <si>
    <t>Análisis de CIrcuitos</t>
  </si>
  <si>
    <t>Electrónica Analógica</t>
  </si>
  <si>
    <t>Máquinas Eléctricas</t>
  </si>
  <si>
    <t>IV</t>
  </si>
  <si>
    <t>411A</t>
  </si>
  <si>
    <t>411B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</si>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</sst>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84" zoomScaleNormal="85" zoomScaleSheetLayoutView="100" workbookViewId="0">
      <selection activeCell="B23" sqref="B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5" x14ac:dyDescent="0.2">
      <c r="A6" s="41" t="s">
        <v>2</v>
      </c>
      <c r="B6" s="41"/>
      <c r="C6" s="41"/>
      <c r="D6" s="41"/>
      <c r="E6" s="42" t="s">
        <v>33</v>
      </c>
      <c r="F6" s="42"/>
      <c r="G6" s="42"/>
      <c r="H6" s="42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2">
        <v>1</v>
      </c>
      <c r="C8" s="32"/>
      <c r="D8" s="14" t="s">
        <v>4</v>
      </c>
      <c r="E8" s="5">
        <v>4</v>
      </c>
      <c r="G8" s="4" t="s">
        <v>5</v>
      </c>
      <c r="H8" s="5">
        <v>3</v>
      </c>
      <c r="I8" s="38" t="s">
        <v>6</v>
      </c>
      <c r="J8" s="38"/>
      <c r="K8" s="38"/>
      <c r="L8" s="32" t="s">
        <v>42</v>
      </c>
      <c r="M8" s="32"/>
      <c r="N8" s="32"/>
    </row>
    <row r="10" spans="1:15" x14ac:dyDescent="0.2">
      <c r="A10" s="4" t="s">
        <v>7</v>
      </c>
      <c r="B10" s="32" t="s">
        <v>43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9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5" ht="13.5" thickBot="1" x14ac:dyDescent="0.25">
      <c r="A13" s="40"/>
      <c r="B13" s="37"/>
      <c r="C13" s="37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4"/>
    </row>
    <row r="14" spans="1:15" s="11" customFormat="1" ht="13.5" thickBot="1" x14ac:dyDescent="0.25">
      <c r="A14" s="8" t="s">
        <v>44</v>
      </c>
      <c r="B14" s="9" t="s">
        <v>47</v>
      </c>
      <c r="C14" s="9" t="s">
        <v>48</v>
      </c>
      <c r="D14" s="9" t="s">
        <v>32</v>
      </c>
      <c r="E14" s="9">
        <v>22</v>
      </c>
      <c r="F14" s="45">
        <v>17</v>
      </c>
      <c r="G14" s="9"/>
      <c r="H14" s="10"/>
      <c r="I14" s="9">
        <f t="shared" ref="I14:I18" si="0">(E14-SUM(F14:G14))-K14</f>
        <v>5</v>
      </c>
      <c r="J14" s="10"/>
      <c r="K14" s="9">
        <v>0</v>
      </c>
      <c r="L14" s="10">
        <f t="shared" ref="L14:L28" si="1">K14/E14</f>
        <v>0</v>
      </c>
      <c r="M14" s="21">
        <v>57.5</v>
      </c>
      <c r="N14" s="15">
        <v>0.77</v>
      </c>
      <c r="O14" s="23"/>
    </row>
    <row r="15" spans="1:15" s="11" customFormat="1" ht="13.5" thickBot="1" x14ac:dyDescent="0.25">
      <c r="A15" s="8" t="s">
        <v>44</v>
      </c>
      <c r="B15" s="9" t="s">
        <v>47</v>
      </c>
      <c r="C15" s="9" t="s">
        <v>49</v>
      </c>
      <c r="D15" s="9" t="s">
        <v>32</v>
      </c>
      <c r="E15" s="9">
        <v>15</v>
      </c>
      <c r="F15" s="46">
        <v>12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21">
        <v>62.3</v>
      </c>
      <c r="N15" s="15">
        <v>0.8</v>
      </c>
    </row>
    <row r="16" spans="1:15" s="11" customFormat="1" ht="13.5" thickBot="1" x14ac:dyDescent="0.25">
      <c r="A16" s="8" t="s">
        <v>45</v>
      </c>
      <c r="B16" s="9" t="s">
        <v>50</v>
      </c>
      <c r="C16" s="9" t="s">
        <v>40</v>
      </c>
      <c r="D16" s="9" t="s">
        <v>32</v>
      </c>
      <c r="E16" s="9">
        <v>10</v>
      </c>
      <c r="F16" s="46">
        <v>10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1">
        <v>76</v>
      </c>
      <c r="N16" s="15">
        <v>0.7</v>
      </c>
    </row>
    <row r="17" spans="1:14" s="11" customFormat="1" ht="13.5" thickBot="1" x14ac:dyDescent="0.25">
      <c r="A17" s="8" t="s">
        <v>46</v>
      </c>
      <c r="B17" s="9" t="s">
        <v>50</v>
      </c>
      <c r="C17" s="9" t="s">
        <v>40</v>
      </c>
      <c r="D17" s="9" t="s">
        <v>32</v>
      </c>
      <c r="E17" s="9">
        <v>6</v>
      </c>
      <c r="F17" s="46">
        <v>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21">
        <v>70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53</v>
      </c>
      <c r="F28" s="17">
        <f>SUM(F14:F27)</f>
        <v>45</v>
      </c>
      <c r="G28" s="17">
        <f>SUM(G14:G27)</f>
        <v>0</v>
      </c>
      <c r="H28" s="18"/>
      <c r="I28" s="17">
        <f>(E28-SUM(F28:G28))-K28</f>
        <v>8</v>
      </c>
      <c r="J28" s="18"/>
      <c r="K28" s="17">
        <f>SUM(K14:K27)</f>
        <v>0</v>
      </c>
      <c r="L28" s="18">
        <f t="shared" si="1"/>
        <v>0</v>
      </c>
      <c r="M28" s="22">
        <f>AVERAGE(M14:M27)</f>
        <v>66.45</v>
      </c>
      <c r="N28" s="19">
        <f>AVERAGE(N14:N27)</f>
        <v>0.8175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Ing. Juan Merlin Chontal</v>
      </c>
      <c r="C37" s="26"/>
      <c r="D37" s="26"/>
      <c r="E37" s="13"/>
      <c r="F37" s="13"/>
      <c r="G37" s="26" t="s">
        <v>41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4" t="str">
        <f>'1'!E6</f>
        <v>MECATRÓNICA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2" t="str">
        <f>'1'!L8</f>
        <v>feb - jun 2023</v>
      </c>
      <c r="M8" s="32"/>
      <c r="N8" s="32"/>
    </row>
    <row r="10" spans="1:14" x14ac:dyDescent="0.2">
      <c r="A10" s="4" t="s">
        <v>7</v>
      </c>
      <c r="B10" s="32" t="str">
        <f>'1'!B10</f>
        <v>Ing. Juan Merlin Chontal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4" x14ac:dyDescent="0.2">
      <c r="A13" s="40"/>
      <c r="B13" s="37"/>
      <c r="C13" s="37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24" t="str">
        <f>'1'!A14</f>
        <v>Análisis de CIrcuitos</v>
      </c>
      <c r="B14" s="9" t="s">
        <v>34</v>
      </c>
      <c r="C14" s="9" t="str">
        <f>'1'!C14</f>
        <v>411A</v>
      </c>
      <c r="D14" s="9" t="str">
        <f>'1'!D14</f>
        <v>IMCT</v>
      </c>
      <c r="E14" s="9">
        <f>'1'!E14</f>
        <v>22</v>
      </c>
      <c r="F14" s="9">
        <v>18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Análisis de CIrcuitos</v>
      </c>
      <c r="B15" s="9" t="s">
        <v>34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Electrónica Analógica</v>
      </c>
      <c r="B16" s="9" t="s">
        <v>34</v>
      </c>
      <c r="C16" s="9" t="str">
        <f>'1'!C16</f>
        <v>511A</v>
      </c>
      <c r="D16" s="9" t="str">
        <f>'1'!D16</f>
        <v>IMCT</v>
      </c>
      <c r="E16" s="9">
        <f>'1'!E16</f>
        <v>10</v>
      </c>
      <c r="F16" s="9">
        <v>17</v>
      </c>
      <c r="G16" s="9"/>
      <c r="H16" s="10"/>
      <c r="I16" s="9">
        <f t="shared" si="0"/>
        <v>-7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Máquinas Eléctricas</v>
      </c>
      <c r="B17" s="9" t="s">
        <v>34</v>
      </c>
      <c r="C17" s="9" t="str">
        <f>'1'!C17</f>
        <v>511A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74</v>
      </c>
      <c r="F28" s="17">
        <f>SUM(F14:F27)</f>
        <v>72</v>
      </c>
      <c r="G28" s="17">
        <f>SUM(G14:G27)</f>
        <v>0</v>
      </c>
      <c r="H28" s="18">
        <f>SUM(F28:G28)/E28</f>
        <v>0.97297297297297303</v>
      </c>
      <c r="I28" s="17">
        <f t="shared" si="0"/>
        <v>2</v>
      </c>
      <c r="J28" s="18">
        <f t="shared" ref="J28" si="2">I28/E28</f>
        <v>2.7027027027027029E-2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Ing. Juan Merlin Chontal</v>
      </c>
      <c r="C37" s="26"/>
      <c r="D37" s="26"/>
      <c r="E37" s="13"/>
      <c r="F37" s="13"/>
      <c r="G37" s="26" t="str">
        <f>'1'!G37</f>
        <v>Ing. Yosafat Mortera Elias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4" t="str">
        <f>'1'!E6</f>
        <v>MECATRÓNICA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2" t="str">
        <f>'1'!L8</f>
        <v>feb - jun 2023</v>
      </c>
      <c r="M8" s="32"/>
      <c r="N8" s="32"/>
    </row>
    <row r="10" spans="1:14" x14ac:dyDescent="0.2">
      <c r="A10" s="4" t="s">
        <v>7</v>
      </c>
      <c r="B10" s="32" t="str">
        <f>'1'!B10</f>
        <v>Ing. Juan Merlin Chontal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4" x14ac:dyDescent="0.2">
      <c r="A13" s="40"/>
      <c r="B13" s="37"/>
      <c r="C13" s="37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Análisis de CIrcuitos</v>
      </c>
      <c r="B14" s="9" t="s">
        <v>36</v>
      </c>
      <c r="C14" s="9" t="str">
        <f>'1'!C14</f>
        <v>411A</v>
      </c>
      <c r="D14" s="9" t="str">
        <f>'1'!D14</f>
        <v>IMCT</v>
      </c>
      <c r="E14" s="9">
        <f>'2'!E14</f>
        <v>22</v>
      </c>
      <c r="F14" s="9">
        <v>18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Análisis de CIrcuitos</v>
      </c>
      <c r="B15" s="9" t="s">
        <v>36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Electrónica Analógica</v>
      </c>
      <c r="B16" s="9" t="s">
        <v>36</v>
      </c>
      <c r="C16" s="9" t="str">
        <f>'1'!C16</f>
        <v>511A</v>
      </c>
      <c r="D16" s="9" t="str">
        <f>'1'!D16</f>
        <v>IMCT</v>
      </c>
      <c r="E16" s="9">
        <f>'1'!E16</f>
        <v>10</v>
      </c>
      <c r="F16" s="9">
        <v>16</v>
      </c>
      <c r="G16" s="9"/>
      <c r="H16" s="10"/>
      <c r="I16" s="9">
        <f t="shared" si="0"/>
        <v>-6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Máquinas Eléctricas</v>
      </c>
      <c r="B17" s="9" t="s">
        <v>36</v>
      </c>
      <c r="C17" s="9" t="str">
        <f>'1'!C17</f>
        <v>511A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109</v>
      </c>
      <c r="F28" s="17">
        <f>SUM(F14:F27)</f>
        <v>72</v>
      </c>
      <c r="G28" s="17">
        <f>SUM(G14:G27)</f>
        <v>0</v>
      </c>
      <c r="H28" s="18">
        <f>SUM(F28:G28)/E28</f>
        <v>0.66055045871559637</v>
      </c>
      <c r="I28" s="17">
        <f t="shared" si="0"/>
        <v>37</v>
      </c>
      <c r="J28" s="18">
        <f t="shared" ref="J28" si="2">I28/E28</f>
        <v>0.33944954128440369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Ing. Juan Merlin Chontal</v>
      </c>
      <c r="C37" s="26"/>
      <c r="D37" s="26"/>
      <c r="E37" s="13"/>
      <c r="F37" s="13"/>
      <c r="G37" s="26" t="str">
        <f>'2'!G37</f>
        <v>Ing. Yosafat Mortera Elias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4" t="str">
        <f>'1'!E6</f>
        <v>MECATRÓNICA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2" t="str">
        <f>'1'!L8</f>
        <v>feb - jun 2023</v>
      </c>
      <c r="M8" s="32"/>
      <c r="N8" s="32"/>
    </row>
    <row r="10" spans="1:14" x14ac:dyDescent="0.2">
      <c r="A10" s="4" t="s">
        <v>7</v>
      </c>
      <c r="B10" s="32" t="str">
        <f>'1'!B10</f>
        <v>Ing. Juan Merlin Chontal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4" x14ac:dyDescent="0.2">
      <c r="A13" s="40"/>
      <c r="B13" s="37"/>
      <c r="C13" s="37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Análisis de CIrcuitos</v>
      </c>
      <c r="B14" s="9">
        <v>4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Análisis de CIrcuitos</v>
      </c>
      <c r="B15" s="9">
        <v>4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Electrónica Analógica</v>
      </c>
      <c r="B18" s="9">
        <v>4</v>
      </c>
      <c r="C18" s="9" t="str">
        <f>'1'!C16</f>
        <v>511A</v>
      </c>
      <c r="D18" s="9" t="str">
        <f>'1'!D16</f>
        <v>IMCT</v>
      </c>
      <c r="E18" s="9">
        <f>'1'!E16</f>
        <v>10</v>
      </c>
      <c r="F18" s="9">
        <v>20</v>
      </c>
      <c r="G18" s="9"/>
      <c r="H18" s="10"/>
      <c r="I18" s="9">
        <f t="shared" si="0"/>
        <v>-10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Máquinas Eléctricas</v>
      </c>
      <c r="B19" s="9">
        <v>4</v>
      </c>
      <c r="C19" s="9" t="str">
        <f>'1'!C17</f>
        <v>511A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176</v>
      </c>
      <c r="F30" s="17">
        <f>SUM(F14:F29)</f>
        <v>173</v>
      </c>
      <c r="G30" s="17">
        <f>SUM(G14:G29)</f>
        <v>0</v>
      </c>
      <c r="H30" s="18">
        <f>SUM(F30:G30)/E30</f>
        <v>0.98295454545454541</v>
      </c>
      <c r="I30" s="17">
        <f t="shared" si="0"/>
        <v>3</v>
      </c>
      <c r="J30" s="18">
        <f t="shared" ref="J30" si="4">I30/E30</f>
        <v>1.7045454545454544E-2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">
      <c r="A34" s="12"/>
    </row>
    <row r="35" spans="1:10" x14ac:dyDescent="0.2">
      <c r="B35" s="29" t="s">
        <v>26</v>
      </c>
      <c r="C35" s="29"/>
      <c r="D35" s="29"/>
      <c r="G35" s="30" t="s">
        <v>27</v>
      </c>
      <c r="H35" s="30"/>
      <c r="I35" s="30"/>
      <c r="J35" s="30"/>
    </row>
    <row r="36" spans="1:10" ht="62.25" customHeight="1" x14ac:dyDescent="0.2">
      <c r="B36" s="31"/>
      <c r="C36" s="31"/>
      <c r="D36" s="31"/>
      <c r="G36" s="32"/>
      <c r="H36" s="32"/>
      <c r="I36" s="32"/>
      <c r="J36" s="32"/>
    </row>
    <row r="37" spans="1:10" hidden="1" x14ac:dyDescent="0.2">
      <c r="A37" s="25" t="e">
        <v>#REF!</v>
      </c>
      <c r="B37" s="25"/>
      <c r="C37" s="6"/>
      <c r="E37" s="25"/>
      <c r="F37" s="25"/>
      <c r="G37" s="25"/>
      <c r="H37" s="25"/>
    </row>
    <row r="38" spans="1:10" hidden="1" x14ac:dyDescent="0.2"/>
    <row r="39" spans="1:10" ht="45" customHeight="1" x14ac:dyDescent="0.2">
      <c r="B39" s="26" t="str">
        <f>B10</f>
        <v>Ing. Juan Merlin Chontal</v>
      </c>
      <c r="C39" s="26"/>
      <c r="D39" s="26"/>
      <c r="E39" s="13"/>
      <c r="F39" s="13"/>
      <c r="G39" s="26" t="str">
        <f>'3'!G37</f>
        <v>Ing. Yosafat Mortera Elias</v>
      </c>
      <c r="H39" s="26"/>
      <c r="I39" s="26"/>
      <c r="J39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4" t="str">
        <f>'1'!E6</f>
        <v>MECATRÓNICA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28</v>
      </c>
      <c r="C8" s="32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2" t="str">
        <f>'1'!L8</f>
        <v>feb - jun 2023</v>
      </c>
      <c r="M8" s="32"/>
      <c r="N8" s="32"/>
    </row>
    <row r="10" spans="1:14" x14ac:dyDescent="0.2">
      <c r="A10" s="4" t="s">
        <v>7</v>
      </c>
      <c r="B10" s="32" t="str">
        <f>'1'!B10</f>
        <v>Ing. Juan Merlin Chontal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4" x14ac:dyDescent="0.2">
      <c r="A13" s="40"/>
      <c r="B13" s="37"/>
      <c r="C13" s="37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Análisis de CIrcuitos</v>
      </c>
      <c r="B14" s="9" t="s">
        <v>37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Análisis de CIrcuitos</v>
      </c>
      <c r="B15" s="9" t="s">
        <v>37</v>
      </c>
      <c r="C15" s="9" t="str">
        <f>'1'!C15</f>
        <v>411B</v>
      </c>
      <c r="D15" s="9" t="str">
        <f>'1'!D15</f>
        <v>IMCT</v>
      </c>
      <c r="E15" s="9">
        <f>'1'!E15</f>
        <v>15</v>
      </c>
      <c r="F15" s="9">
        <v>13</v>
      </c>
      <c r="G15" s="9">
        <v>3</v>
      </c>
      <c r="H15" s="10">
        <f t="shared" ref="H15:H18" si="3">(F15+G15)/E15</f>
        <v>1.0666666666666667</v>
      </c>
      <c r="I15" s="9">
        <f t="shared" si="0"/>
        <v>-1</v>
      </c>
      <c r="J15" s="10">
        <f t="shared" si="1"/>
        <v>-6.6666666666666666E-2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Electrónica Analógica</v>
      </c>
      <c r="B16" s="9" t="s">
        <v>37</v>
      </c>
      <c r="C16" s="9" t="str">
        <f>'1'!C16</f>
        <v>511A</v>
      </c>
      <c r="D16" s="9" t="str">
        <f>'1'!D16</f>
        <v>IMCT</v>
      </c>
      <c r="E16" s="9">
        <f>'1'!E16</f>
        <v>10</v>
      </c>
      <c r="F16" s="9">
        <v>15</v>
      </c>
      <c r="G16" s="9">
        <v>5</v>
      </c>
      <c r="H16" s="10">
        <f t="shared" si="3"/>
        <v>2</v>
      </c>
      <c r="I16" s="9">
        <f t="shared" si="0"/>
        <v>-10</v>
      </c>
      <c r="J16" s="10">
        <f t="shared" si="1"/>
        <v>-1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Máquinas Eléctricas</v>
      </c>
      <c r="B17" s="9" t="s">
        <v>37</v>
      </c>
      <c r="C17" s="9" t="str">
        <f>'1'!C17</f>
        <v>511A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106</v>
      </c>
      <c r="F28" s="17">
        <f>SUM(F14:F27)</f>
        <v>98</v>
      </c>
      <c r="G28" s="17">
        <f>SUM(G14:G27)</f>
        <v>13</v>
      </c>
      <c r="H28" s="18">
        <f>SUM(F28:G28)/E28</f>
        <v>1.0471698113207548</v>
      </c>
      <c r="I28" s="17">
        <f t="shared" si="0"/>
        <v>-5</v>
      </c>
      <c r="J28" s="18">
        <f t="shared" si="1"/>
        <v>-4.716981132075472E-2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Ing. Juan Merlin Chontal</v>
      </c>
      <c r="C37" s="26"/>
      <c r="D37" s="26"/>
      <c r="E37" s="13"/>
      <c r="F37" s="13"/>
      <c r="G37" s="26" t="str">
        <f>'4'!G39</f>
        <v>Ing. Yosafat Mortera Elias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2023-01-13T22:25:30Z</cp:lastPrinted>
  <dcterms:created xsi:type="dcterms:W3CDTF">2021-11-22T14:45:25Z</dcterms:created>
  <dcterms:modified xsi:type="dcterms:W3CDTF">2023-04-25T16:44:33Z</dcterms:modified>
  <cp:category/>
  <cp:contentStatus/>
</cp:coreProperties>
</file>