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pv04\Downloads\"/>
    </mc:Choice>
  </mc:AlternateContent>
  <xr:revisionPtr revIDLastSave="0" documentId="8_{CF1D6EE0-619A-4438-BB8A-0F704295C9DE}" xr6:coauthVersionLast="47" xr6:coauthVersionMax="47" xr10:uidLastSave="{00000000-0000-0000-0000-000000000000}"/>
  <bookViews>
    <workbookView xWindow="-103" yWindow="-103" windowWidth="16663" windowHeight="8863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'1'!$A$1:$N$28</definedName>
    <definedName name="_xlnm.Print_Area" localSheetId="1">'2'!$A$1:$N$27</definedName>
    <definedName name="_xlnm.Print_Area" localSheetId="2">'3'!$A$1:$N$37</definedName>
    <definedName name="_xlnm.Print_Area" localSheetId="3">'4'!$A$1:$N$27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24" l="1"/>
  <c r="N15" i="24"/>
  <c r="N14" i="24"/>
  <c r="M18" i="23"/>
  <c r="K18" i="23"/>
  <c r="G18" i="23"/>
  <c r="F18" i="23"/>
  <c r="N16" i="23"/>
  <c r="E16" i="23"/>
  <c r="L16" i="23" s="1"/>
  <c r="D16" i="23"/>
  <c r="C16" i="23"/>
  <c r="A16" i="23"/>
  <c r="N15" i="23"/>
  <c r="E15" i="23"/>
  <c r="I15" i="23" s="1"/>
  <c r="D15" i="23"/>
  <c r="C15" i="23"/>
  <c r="A15" i="23"/>
  <c r="N14" i="23"/>
  <c r="N18" i="23" s="1"/>
  <c r="I14" i="23"/>
  <c r="E14" i="23"/>
  <c r="C14" i="23"/>
  <c r="A14" i="23"/>
  <c r="B10" i="23"/>
  <c r="B27" i="23" s="1"/>
  <c r="L8" i="23"/>
  <c r="H8" i="23"/>
  <c r="E8" i="23"/>
  <c r="N14" i="22"/>
  <c r="N15" i="22"/>
  <c r="N16" i="22"/>
  <c r="E18" i="23" l="1"/>
  <c r="I16" i="23"/>
  <c r="I18" i="23"/>
  <c r="J18" i="23" s="1"/>
  <c r="L18" i="23"/>
  <c r="H18" i="23"/>
  <c r="L15" i="23"/>
  <c r="L14" i="23"/>
  <c r="N16" i="10"/>
  <c r="L16" i="10"/>
  <c r="I16" i="10"/>
  <c r="N15" i="10"/>
  <c r="L15" i="10"/>
  <c r="I15" i="10"/>
  <c r="N14" i="10"/>
  <c r="L14" i="10"/>
  <c r="I14" i="10"/>
  <c r="L14" i="25"/>
  <c r="N14" i="25"/>
  <c r="L15" i="25"/>
  <c r="N15" i="25"/>
  <c r="L16" i="25"/>
  <c r="N16" i="25"/>
  <c r="C18" i="25"/>
  <c r="D18" i="25"/>
  <c r="E18" i="25"/>
  <c r="I18" i="25" s="1"/>
  <c r="J18" i="25" s="1"/>
  <c r="H18" i="25"/>
  <c r="L18" i="25"/>
  <c r="C19" i="25"/>
  <c r="D19" i="25"/>
  <c r="E19" i="25"/>
  <c r="H19" i="25"/>
  <c r="I19" i="25"/>
  <c r="J19" i="25" s="1"/>
  <c r="L19" i="25"/>
  <c r="C20" i="25"/>
  <c r="D20" i="25"/>
  <c r="E20" i="25"/>
  <c r="H20" i="25"/>
  <c r="I20" i="25"/>
  <c r="J20" i="25"/>
  <c r="L20" i="25"/>
  <c r="C21" i="25"/>
  <c r="D21" i="25"/>
  <c r="E21" i="25"/>
  <c r="H21" i="25" s="1"/>
  <c r="C22" i="25"/>
  <c r="D22" i="25"/>
  <c r="E22" i="25"/>
  <c r="I22" i="25" s="1"/>
  <c r="J22" i="25" s="1"/>
  <c r="H22" i="25"/>
  <c r="L22" i="25"/>
  <c r="C23" i="25"/>
  <c r="D23" i="25"/>
  <c r="E23" i="25"/>
  <c r="H23" i="25" s="1"/>
  <c r="I23" i="25"/>
  <c r="J23" i="25" s="1"/>
  <c r="L23" i="25"/>
  <c r="C24" i="25"/>
  <c r="D24" i="25"/>
  <c r="E24" i="25"/>
  <c r="H24" i="25"/>
  <c r="I24" i="25"/>
  <c r="J24" i="25"/>
  <c r="L24" i="25"/>
  <c r="C25" i="25"/>
  <c r="D25" i="25"/>
  <c r="E25" i="25"/>
  <c r="H25" i="25" s="1"/>
  <c r="L25" i="25"/>
  <c r="C26" i="25"/>
  <c r="D26" i="25"/>
  <c r="E26" i="25"/>
  <c r="I26" i="25" s="1"/>
  <c r="J26" i="25" s="1"/>
  <c r="H26" i="25"/>
  <c r="L26" i="25"/>
  <c r="L21" i="25" l="1"/>
  <c r="I25" i="25"/>
  <c r="J25" i="25" s="1"/>
  <c r="I21" i="25"/>
  <c r="J21" i="25" s="1"/>
  <c r="N28" i="25"/>
  <c r="M28" i="25"/>
  <c r="K28" i="25"/>
  <c r="G28" i="25"/>
  <c r="F28" i="25"/>
  <c r="E27" i="25"/>
  <c r="I27" i="25" s="1"/>
  <c r="J27" i="25" s="1"/>
  <c r="D27" i="25"/>
  <c r="C27" i="25"/>
  <c r="A27" i="25"/>
  <c r="A26" i="25"/>
  <c r="A25" i="25"/>
  <c r="A24" i="25"/>
  <c r="A23" i="25"/>
  <c r="A22" i="25"/>
  <c r="A21" i="25"/>
  <c r="A20" i="25"/>
  <c r="A19" i="25"/>
  <c r="A18" i="25"/>
  <c r="B10" i="25"/>
  <c r="B37" i="25" s="1"/>
  <c r="H8" i="25"/>
  <c r="B10" i="24"/>
  <c r="B27" i="24" s="1"/>
  <c r="L8" i="24"/>
  <c r="H8" i="24"/>
  <c r="E8" i="24"/>
  <c r="B37" i="23"/>
  <c r="A15" i="22"/>
  <c r="C15" i="22"/>
  <c r="D15" i="22"/>
  <c r="E15" i="22"/>
  <c r="L15" i="22" s="1"/>
  <c r="A16" i="22"/>
  <c r="C16" i="22"/>
  <c r="D16" i="22"/>
  <c r="E16" i="22"/>
  <c r="C14" i="22"/>
  <c r="E14" i="22"/>
  <c r="A14" i="22"/>
  <c r="B10" i="22"/>
  <c r="B27" i="22" s="1"/>
  <c r="L8" i="22"/>
  <c r="H8" i="22"/>
  <c r="E8" i="22"/>
  <c r="N18" i="22"/>
  <c r="M18" i="22"/>
  <c r="K18" i="22"/>
  <c r="G18" i="22"/>
  <c r="F18" i="22"/>
  <c r="B28" i="10"/>
  <c r="N19" i="10"/>
  <c r="M19" i="10"/>
  <c r="F19" i="10"/>
  <c r="E19" i="10"/>
  <c r="I16" i="22" l="1"/>
  <c r="L16" i="22"/>
  <c r="I14" i="22"/>
  <c r="I15" i="22"/>
  <c r="L17" i="25"/>
  <c r="L27" i="25"/>
  <c r="H27" i="25"/>
  <c r="E28" i="25"/>
  <c r="L14" i="22"/>
  <c r="E18" i="22"/>
  <c r="I19" i="10"/>
  <c r="L19" i="10"/>
  <c r="I28" i="25" l="1"/>
  <c r="J28" i="25" s="1"/>
  <c r="L28" i="25"/>
  <c r="H28" i="25"/>
  <c r="I18" i="22"/>
  <c r="J18" i="22" s="1"/>
  <c r="H18" i="22"/>
  <c r="L18" i="22"/>
  <c r="D14" i="23"/>
  <c r="D14" i="10"/>
  <c r="D14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56D6E553-4E38-4015-B3EB-41A4CA6D4E09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7FF8B418-A0C3-486D-B83A-737DD294183E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5A5C44EA-ECAA-4DAC-84D3-8B9878B6850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<sst xmlns="http://schemas.openxmlformats.org/spreadsheetml/2006/main" count="201" uniqueCount="47">
  <si>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</si>
  <si>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</si>
  <si>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</si>
  <si>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</si>
  <si>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</si>
  <si>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</si>
  <si>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</si>
  <si>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</si>
  <si>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</si>
  <si>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</si>
  <si>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</si>
  <si>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</si>
  <si>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</si>
  <si>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</si>
  <si>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</si>
  <si>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</si>
  <si>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</si>
  <si>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</si>
  <si>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</si>
  <si>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</si>
  <si>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</si>
  <si>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</si>
  <si>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</si>
  <si>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</si>
  <si>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</si>
  <si>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</si>
  <si>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</si>
  <si>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</si>
  <si>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</si>
  <si>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</si>
  <si>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INFORMATICA</t>
  </si>
  <si>
    <t>L.I. SERGIO PELAYO VAQUERO</t>
  </si>
  <si>
    <t>IINF</t>
  </si>
  <si>
    <t>MTRA. GUADALUPE ZETINA CRUZ</t>
  </si>
  <si>
    <t>II</t>
  </si>
  <si>
    <t>III</t>
  </si>
  <si>
    <t>IV</t>
  </si>
  <si>
    <t>M.E. GUADALUPE  ZETINA  CRUZ</t>
  </si>
  <si>
    <t xml:space="preserve">DIVISIÓN DE INGENIERÍA </t>
  </si>
  <si>
    <t>FEBRERO-JULIO 2023</t>
  </si>
  <si>
    <t>DESARROLLO  SUSTENTABLE</t>
  </si>
  <si>
    <t>ARQUITECTURA DE  COMPUTADORAS</t>
  </si>
  <si>
    <t>CALIDAD EN LOS SISTEMAS DE INFORMACION</t>
  </si>
  <si>
    <t>210-A</t>
  </si>
  <si>
    <t>410-A</t>
  </si>
  <si>
    <t>610-A</t>
  </si>
  <si>
    <t>Febrero -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</si>
</sst>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9" xfId="2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F2982804-6F30-46A8-8D8D-086AAE0D6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topLeftCell="A14" zoomScale="85" zoomScaleNormal="85" zoomScaleSheetLayoutView="100" workbookViewId="0">
      <selection activeCell="M14" sqref="M14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42" t="s">
        <v>29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42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14" x14ac:dyDescent="0.3">
      <c r="A6" s="53" t="s">
        <v>2</v>
      </c>
      <c r="B6" s="53"/>
      <c r="C6" s="53"/>
      <c r="D6" s="53"/>
      <c r="E6" s="54" t="s">
        <v>30</v>
      </c>
      <c r="F6" s="54"/>
      <c r="G6" s="54"/>
      <c r="H6" s="54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3</v>
      </c>
      <c r="B8" s="44" t="s">
        <v>4</v>
      </c>
      <c r="C8" s="44"/>
      <c r="D8" s="14" t="s">
        <v>5</v>
      </c>
      <c r="E8" s="5">
        <v>3</v>
      </c>
      <c r="G8" s="4" t="s">
        <v>6</v>
      </c>
      <c r="H8" s="5">
        <v>3</v>
      </c>
      <c r="I8" s="50" t="s">
        <v>7</v>
      </c>
      <c r="J8" s="50"/>
      <c r="K8" s="50"/>
      <c r="L8" s="44" t="s">
        <v>46</v>
      </c>
      <c r="M8" s="44"/>
      <c r="N8" s="44"/>
    </row>
    <row r="10" spans="1:14" x14ac:dyDescent="0.3">
      <c r="A10" s="4" t="s">
        <v>8</v>
      </c>
      <c r="B10" s="44" t="s">
        <v>31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51" t="s">
        <v>9</v>
      </c>
      <c r="B12" s="48" t="s">
        <v>10</v>
      </c>
      <c r="C12" s="48" t="s">
        <v>11</v>
      </c>
      <c r="D12" s="39" t="s">
        <v>12</v>
      </c>
      <c r="E12" s="39" t="s">
        <v>13</v>
      </c>
      <c r="F12" s="39" t="s">
        <v>14</v>
      </c>
      <c r="G12" s="39"/>
      <c r="H12" s="39" t="s">
        <v>15</v>
      </c>
      <c r="I12" s="39" t="s">
        <v>16</v>
      </c>
      <c r="J12" s="39" t="s">
        <v>17</v>
      </c>
      <c r="K12" s="39" t="s">
        <v>18</v>
      </c>
      <c r="L12" s="39" t="s">
        <v>19</v>
      </c>
      <c r="M12" s="39" t="s">
        <v>20</v>
      </c>
      <c r="N12" s="45" t="s">
        <v>21</v>
      </c>
    </row>
    <row r="13" spans="1:14" x14ac:dyDescent="0.3">
      <c r="A13" s="52"/>
      <c r="B13" s="49"/>
      <c r="C13" s="49"/>
      <c r="D13" s="40"/>
      <c r="E13" s="40"/>
      <c r="F13" s="7" t="s">
        <v>22</v>
      </c>
      <c r="G13" s="7" t="s">
        <v>23</v>
      </c>
      <c r="H13" s="40"/>
      <c r="I13" s="40"/>
      <c r="J13" s="40"/>
      <c r="K13" s="40"/>
      <c r="L13" s="40"/>
      <c r="M13" s="40"/>
      <c r="N13" s="46"/>
    </row>
    <row r="14" spans="1:14" s="11" customFormat="1" ht="24.9" x14ac:dyDescent="0.3">
      <c r="A14" s="9" t="s">
        <v>40</v>
      </c>
      <c r="B14" s="9" t="s">
        <v>21</v>
      </c>
      <c r="C14" s="9" t="s">
        <v>43</v>
      </c>
      <c r="D14" s="9">
        <f ca="1">'1'!D14</f>
        <v>0</v>
      </c>
      <c r="E14" s="9">
        <v>24</v>
      </c>
      <c r="F14" s="9">
        <v>23</v>
      </c>
      <c r="G14" s="9"/>
      <c r="H14" s="10"/>
      <c r="I14" s="9">
        <f t="shared" ref="I14:I16" si="0">(E14-SUM(F14:G14))-K14</f>
        <v>1</v>
      </c>
      <c r="J14" s="10"/>
      <c r="K14" s="9"/>
      <c r="L14" s="10">
        <f t="shared" ref="L14:L16" si="1">K14/E14</f>
        <v>0</v>
      </c>
      <c r="M14" s="22">
        <v>0.85</v>
      </c>
      <c r="N14" s="15">
        <f>18/24</f>
        <v>0.75</v>
      </c>
    </row>
    <row r="15" spans="1:14" s="11" customFormat="1" ht="24.9" x14ac:dyDescent="0.3">
      <c r="A15" s="9" t="s">
        <v>41</v>
      </c>
      <c r="B15" s="9" t="s">
        <v>21</v>
      </c>
      <c r="C15" s="9" t="s">
        <v>44</v>
      </c>
      <c r="D15" s="9" t="s">
        <v>32</v>
      </c>
      <c r="E15" s="9">
        <v>24</v>
      </c>
      <c r="F15" s="9">
        <v>21</v>
      </c>
      <c r="G15" s="9"/>
      <c r="H15" s="10"/>
      <c r="I15" s="9">
        <f t="shared" ref="I15" si="2">(E15-SUM(F15:G15))-K15</f>
        <v>3</v>
      </c>
      <c r="J15" s="10"/>
      <c r="K15" s="9"/>
      <c r="L15" s="10">
        <f t="shared" si="1"/>
        <v>0</v>
      </c>
      <c r="M15" s="22">
        <v>0.79</v>
      </c>
      <c r="N15" s="15">
        <f>21/24</f>
        <v>0.875</v>
      </c>
    </row>
    <row r="16" spans="1:14" s="11" customFormat="1" ht="24.9" x14ac:dyDescent="0.3">
      <c r="A16" s="9" t="s">
        <v>42</v>
      </c>
      <c r="B16" s="9" t="s">
        <v>21</v>
      </c>
      <c r="C16" s="9" t="s">
        <v>45</v>
      </c>
      <c r="D16" s="9" t="s">
        <v>32</v>
      </c>
      <c r="E16" s="9">
        <v>17</v>
      </c>
      <c r="F16" s="9">
        <v>15</v>
      </c>
      <c r="G16" s="9"/>
      <c r="H16" s="10"/>
      <c r="I16" s="9">
        <f t="shared" si="0"/>
        <v>2</v>
      </c>
      <c r="J16" s="10"/>
      <c r="K16" s="9"/>
      <c r="L16" s="10">
        <f t="shared" si="1"/>
        <v>0</v>
      </c>
      <c r="M16" s="22">
        <v>0.81</v>
      </c>
      <c r="N16" s="15">
        <f>11/17</f>
        <v>0.6470588235294118</v>
      </c>
    </row>
    <row r="17" spans="1:14" s="11" customFormat="1" x14ac:dyDescent="0.3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3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ht="12.9" thickBot="1" x14ac:dyDescent="0.35">
      <c r="A19" s="16" t="s">
        <v>24</v>
      </c>
      <c r="B19" s="17" t="s">
        <v>25</v>
      </c>
      <c r="C19" s="17" t="s">
        <v>25</v>
      </c>
      <c r="D19" s="17" t="s">
        <v>25</v>
      </c>
      <c r="E19" s="17">
        <f>SUM(E14:E18)</f>
        <v>65</v>
      </c>
      <c r="F19" s="17">
        <f>SUM(F14:F18)</f>
        <v>59</v>
      </c>
      <c r="G19" s="17"/>
      <c r="H19" s="18"/>
      <c r="I19" s="17">
        <f t="shared" ref="I19" si="3">(E19-SUM(F19:G19))-K19</f>
        <v>6</v>
      </c>
      <c r="J19" s="18"/>
      <c r="K19" s="17">
        <v>0</v>
      </c>
      <c r="L19" s="18">
        <f t="shared" ref="L19" si="4">K19/E19</f>
        <v>0</v>
      </c>
      <c r="M19" s="17">
        <f>AVERAGE(M14:M18)</f>
        <v>0.81666666666666676</v>
      </c>
      <c r="N19" s="19">
        <f>AVERAGE(N14:N18)</f>
        <v>0.75735294117647056</v>
      </c>
    </row>
    <row r="21" spans="1:14" ht="120" customHeight="1" x14ac:dyDescent="0.3">
      <c r="A21" s="47" t="s">
        <v>26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</row>
    <row r="23" spans="1:14" x14ac:dyDescent="0.3">
      <c r="A23" s="12"/>
    </row>
    <row r="24" spans="1:14" x14ac:dyDescent="0.3">
      <c r="B24" s="41" t="s">
        <v>27</v>
      </c>
      <c r="C24" s="41"/>
      <c r="D24" s="41"/>
      <c r="G24" s="42" t="s">
        <v>28</v>
      </c>
      <c r="H24" s="42"/>
      <c r="I24" s="42"/>
      <c r="J24" s="42"/>
    </row>
    <row r="25" spans="1:14" ht="62.25" customHeight="1" x14ac:dyDescent="0.3">
      <c r="B25" s="43"/>
      <c r="C25" s="43"/>
      <c r="D25" s="43"/>
      <c r="G25" s="44"/>
      <c r="H25" s="44"/>
      <c r="I25" s="44"/>
      <c r="J25" s="44"/>
    </row>
    <row r="26" spans="1:14" hidden="1" x14ac:dyDescent="0.3">
      <c r="A26" s="37" t="e">
        <v>#REF!</v>
      </c>
      <c r="B26" s="37"/>
      <c r="C26" s="6"/>
      <c r="E26" s="37"/>
      <c r="F26" s="37"/>
      <c r="G26" s="37"/>
      <c r="H26" s="37"/>
    </row>
    <row r="27" spans="1:14" hidden="1" x14ac:dyDescent="0.3"/>
    <row r="28" spans="1:14" ht="45" customHeight="1" x14ac:dyDescent="0.3">
      <c r="B28" s="38" t="str">
        <f>B10</f>
        <v>L.I. SERGIO PELAYO VAQUERO</v>
      </c>
      <c r="C28" s="38"/>
      <c r="D28" s="38"/>
      <c r="E28" s="13"/>
      <c r="F28" s="13"/>
      <c r="G28" s="38" t="s">
        <v>33</v>
      </c>
      <c r="H28" s="38"/>
      <c r="I28" s="38"/>
      <c r="J28" s="38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1:N2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4:D24"/>
    <mergeCell ref="G24:J24"/>
    <mergeCell ref="B25:D25"/>
    <mergeCell ref="G25:J25"/>
    <mergeCell ref="A26:B26"/>
    <mergeCell ref="E26:H26"/>
    <mergeCell ref="B28:D28"/>
    <mergeCell ref="G28:J28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7"/>
  <sheetViews>
    <sheetView topLeftCell="A10" zoomScale="114" zoomScaleNormal="85" zoomScaleSheetLayoutView="100" workbookViewId="0">
      <selection activeCell="A17" sqref="A17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42" t="s">
        <v>29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42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14" x14ac:dyDescent="0.3">
      <c r="A6" s="53" t="s">
        <v>2</v>
      </c>
      <c r="B6" s="53"/>
      <c r="C6" s="53"/>
      <c r="D6" s="53"/>
      <c r="E6" s="54" t="s">
        <v>30</v>
      </c>
      <c r="F6" s="54"/>
      <c r="G6" s="54"/>
      <c r="H6" s="54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44">
        <v>2</v>
      </c>
      <c r="C8" s="44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50" t="s">
        <v>7</v>
      </c>
      <c r="J8" s="50"/>
      <c r="K8" s="50"/>
      <c r="L8" s="44" t="str">
        <f>'1'!L8</f>
        <v>Febrero - Julio 2023</v>
      </c>
      <c r="M8" s="44"/>
      <c r="N8" s="44"/>
    </row>
    <row r="10" spans="1:14" x14ac:dyDescent="0.3">
      <c r="A10" s="4" t="s">
        <v>8</v>
      </c>
      <c r="B10" s="44" t="str">
        <f>'1'!B10</f>
        <v>L.I. SERGIO PELAYO VAQUERO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51" t="s">
        <v>9</v>
      </c>
      <c r="B12" s="48" t="s">
        <v>10</v>
      </c>
      <c r="C12" s="48" t="s">
        <v>11</v>
      </c>
      <c r="D12" s="39" t="s">
        <v>12</v>
      </c>
      <c r="E12" s="39" t="s">
        <v>13</v>
      </c>
      <c r="F12" s="39" t="s">
        <v>14</v>
      </c>
      <c r="G12" s="39"/>
      <c r="H12" s="39" t="s">
        <v>15</v>
      </c>
      <c r="I12" s="39" t="s">
        <v>16</v>
      </c>
      <c r="J12" s="39" t="s">
        <v>17</v>
      </c>
      <c r="K12" s="39" t="s">
        <v>18</v>
      </c>
      <c r="L12" s="39" t="s">
        <v>19</v>
      </c>
      <c r="M12" s="39" t="s">
        <v>20</v>
      </c>
      <c r="N12" s="45" t="s">
        <v>21</v>
      </c>
    </row>
    <row r="13" spans="1:14" x14ac:dyDescent="0.3">
      <c r="A13" s="52"/>
      <c r="B13" s="49"/>
      <c r="C13" s="49"/>
      <c r="D13" s="40"/>
      <c r="E13" s="40"/>
      <c r="F13" s="7" t="s">
        <v>22</v>
      </c>
      <c r="G13" s="7" t="s">
        <v>23</v>
      </c>
      <c r="H13" s="40"/>
      <c r="I13" s="40"/>
      <c r="J13" s="40"/>
      <c r="K13" s="40"/>
      <c r="L13" s="40"/>
      <c r="M13" s="40"/>
      <c r="N13" s="46"/>
    </row>
    <row r="14" spans="1:14" s="11" customFormat="1" ht="24.9" x14ac:dyDescent="0.3">
      <c r="A14" s="9" t="str">
        <f>'1'!A14</f>
        <v>DESARROLLO  SUSTENTABLE</v>
      </c>
      <c r="B14" s="9" t="s">
        <v>34</v>
      </c>
      <c r="C14" s="9" t="str">
        <f>'1'!C14</f>
        <v>210-A</v>
      </c>
      <c r="D14" s="9" t="str">
        <f ca="1">'1'!D14</f>
        <v>IINF</v>
      </c>
      <c r="E14" s="9">
        <f>'1'!E14</f>
        <v>24</v>
      </c>
      <c r="F14" s="9">
        <v>22</v>
      </c>
      <c r="G14" s="9"/>
      <c r="H14" s="10"/>
      <c r="I14" s="9">
        <f t="shared" ref="I14:I18" si="0">(E14-SUM(F14:G14))-K14</f>
        <v>2</v>
      </c>
      <c r="J14" s="10"/>
      <c r="K14" s="9">
        <v>0</v>
      </c>
      <c r="L14" s="10">
        <f t="shared" ref="L14:L18" si="1">K14/E14</f>
        <v>0</v>
      </c>
      <c r="M14" s="23">
        <v>92</v>
      </c>
      <c r="N14" s="15">
        <f>22/24</f>
        <v>0.91666666666666663</v>
      </c>
    </row>
    <row r="15" spans="1:14" s="11" customFormat="1" ht="24.9" x14ac:dyDescent="0.3">
      <c r="A15" s="9" t="str">
        <f>'1'!A15</f>
        <v>ARQUITECTURA DE  COMPUTADORAS</v>
      </c>
      <c r="B15" s="9" t="s">
        <v>34</v>
      </c>
      <c r="C15" s="9" t="str">
        <f>'1'!C15</f>
        <v>410-A</v>
      </c>
      <c r="D15" s="9" t="str">
        <f>'1'!D15</f>
        <v>IINF</v>
      </c>
      <c r="E15" s="9">
        <f>'1'!E15</f>
        <v>24</v>
      </c>
      <c r="F15" s="9">
        <v>24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3">
        <v>97</v>
      </c>
      <c r="N15" s="15">
        <f>21/24</f>
        <v>0.875</v>
      </c>
    </row>
    <row r="16" spans="1:14" s="11" customFormat="1" ht="24.9" x14ac:dyDescent="0.3">
      <c r="A16" s="9" t="str">
        <f>'1'!A16</f>
        <v>CALIDAD EN LOS SISTEMAS DE INFORMACION</v>
      </c>
      <c r="B16" s="9" t="s">
        <v>34</v>
      </c>
      <c r="C16" s="9" t="str">
        <f>'1'!C16</f>
        <v>610-A</v>
      </c>
      <c r="D16" s="9" t="str">
        <f>'1'!D16</f>
        <v>IINF</v>
      </c>
      <c r="E16" s="9">
        <f>'1'!E16</f>
        <v>17</v>
      </c>
      <c r="F16" s="9">
        <v>15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23">
        <v>79</v>
      </c>
      <c r="N16" s="15">
        <f>15/17</f>
        <v>0.88235294117647056</v>
      </c>
    </row>
    <row r="17" spans="1:14" s="11" customFormat="1" x14ac:dyDescent="0.3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ht="12.9" thickBot="1" x14ac:dyDescent="0.35">
      <c r="A18" s="16" t="s">
        <v>24</v>
      </c>
      <c r="B18" s="17" t="s">
        <v>25</v>
      </c>
      <c r="C18" s="17" t="s">
        <v>25</v>
      </c>
      <c r="D18" s="17" t="s">
        <v>25</v>
      </c>
      <c r="E18" s="17">
        <f>SUM(E14:E17)</f>
        <v>65</v>
      </c>
      <c r="F18" s="17">
        <f>SUM(F14:F17)</f>
        <v>61</v>
      </c>
      <c r="G18" s="17">
        <f>SUM(G14:G17)</f>
        <v>0</v>
      </c>
      <c r="H18" s="18">
        <f>SUM(F18:G18)/E18</f>
        <v>0.93846153846153846</v>
      </c>
      <c r="I18" s="17">
        <f t="shared" si="0"/>
        <v>4</v>
      </c>
      <c r="J18" s="18">
        <f t="shared" ref="J18" si="2">I18/E18</f>
        <v>6.1538461538461542E-2</v>
      </c>
      <c r="K18" s="17">
        <f>SUM(K14:K17)</f>
        <v>0</v>
      </c>
      <c r="L18" s="18">
        <f t="shared" si="1"/>
        <v>0</v>
      </c>
      <c r="M18" s="17">
        <f>AVERAGE(M14:M17)</f>
        <v>89.333333333333329</v>
      </c>
      <c r="N18" s="19">
        <f>AVERAGE(N14:N17)</f>
        <v>0.89133986928104569</v>
      </c>
    </row>
    <row r="20" spans="1:14" ht="120" customHeight="1" x14ac:dyDescent="0.3">
      <c r="A20" s="47" t="s">
        <v>26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</row>
    <row r="22" spans="1:14" x14ac:dyDescent="0.3">
      <c r="A22" s="12"/>
    </row>
    <row r="23" spans="1:14" x14ac:dyDescent="0.3">
      <c r="B23" s="41" t="s">
        <v>27</v>
      </c>
      <c r="C23" s="41"/>
      <c r="D23" s="41"/>
      <c r="G23" s="42" t="s">
        <v>28</v>
      </c>
      <c r="H23" s="42"/>
      <c r="I23" s="42"/>
      <c r="J23" s="42"/>
    </row>
    <row r="24" spans="1:14" ht="62.25" customHeight="1" x14ac:dyDescent="0.3">
      <c r="B24" s="43"/>
      <c r="C24" s="43"/>
      <c r="D24" s="43"/>
      <c r="G24" s="44"/>
      <c r="H24" s="44"/>
      <c r="I24" s="44"/>
      <c r="J24" s="44"/>
    </row>
    <row r="25" spans="1:14" hidden="1" x14ac:dyDescent="0.3">
      <c r="A25" s="37" t="e">
        <v>#REF!</v>
      </c>
      <c r="B25" s="37"/>
      <c r="C25" s="6"/>
      <c r="E25" s="37"/>
      <c r="F25" s="37"/>
      <c r="G25" s="37"/>
      <c r="H25" s="37"/>
    </row>
    <row r="26" spans="1:14" hidden="1" x14ac:dyDescent="0.3"/>
    <row r="27" spans="1:14" ht="45" customHeight="1" x14ac:dyDescent="0.3">
      <c r="B27" s="38" t="str">
        <f>B10</f>
        <v>L.I. SERGIO PELAYO VAQUERO</v>
      </c>
      <c r="C27" s="38"/>
      <c r="D27" s="38"/>
      <c r="E27" s="13"/>
      <c r="F27" s="13"/>
      <c r="G27" s="38" t="s">
        <v>33</v>
      </c>
      <c r="H27" s="38"/>
      <c r="I27" s="38"/>
      <c r="J27" s="3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0:N20"/>
    <mergeCell ref="B24:D24"/>
    <mergeCell ref="G24:J24"/>
    <mergeCell ref="B23:D23"/>
    <mergeCell ref="G23:J23"/>
    <mergeCell ref="A25:B25"/>
    <mergeCell ref="E25:H25"/>
    <mergeCell ref="B27:D27"/>
    <mergeCell ref="G27:J2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85" zoomScaleNormal="85" zoomScaleSheetLayoutView="100" workbookViewId="0">
      <selection activeCell="E27" sqref="E27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x14ac:dyDescent="0.3">
      <c r="A2" s="24"/>
      <c r="B2" s="24"/>
      <c r="C2" s="24"/>
      <c r="E2" s="24"/>
      <c r="F2" s="24"/>
      <c r="G2" s="24"/>
      <c r="H2" s="24"/>
      <c r="I2" s="24"/>
      <c r="J2" s="24"/>
      <c r="K2" s="24"/>
    </row>
    <row r="3" spans="1:14" x14ac:dyDescent="0.3">
      <c r="A3" s="42" t="s">
        <v>29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x14ac:dyDescent="0.3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4" x14ac:dyDescent="0.3">
      <c r="A5" s="42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14" x14ac:dyDescent="0.3">
      <c r="A6" s="53" t="s">
        <v>2</v>
      </c>
      <c r="B6" s="53"/>
      <c r="C6" s="53"/>
      <c r="D6" s="53"/>
      <c r="E6" s="54" t="s">
        <v>30</v>
      </c>
      <c r="F6" s="54"/>
      <c r="G6" s="54"/>
      <c r="H6" s="54"/>
      <c r="I6" s="3"/>
      <c r="J6" s="3"/>
      <c r="K6" s="3"/>
      <c r="L6" s="3"/>
      <c r="M6" s="3"/>
      <c r="N6" s="3"/>
    </row>
    <row r="7" spans="1:14" x14ac:dyDescent="0.3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</row>
    <row r="8" spans="1:14" ht="14.6" x14ac:dyDescent="0.4">
      <c r="A8" s="26" t="s">
        <v>3</v>
      </c>
      <c r="B8" s="44">
        <v>3</v>
      </c>
      <c r="C8" s="44"/>
      <c r="D8" s="14" t="s">
        <v>5</v>
      </c>
      <c r="E8" s="27">
        <f>'1'!E8</f>
        <v>3</v>
      </c>
      <c r="F8"/>
      <c r="G8" s="26" t="s">
        <v>6</v>
      </c>
      <c r="H8" s="27">
        <f>'1'!H8</f>
        <v>3</v>
      </c>
      <c r="I8" s="50" t="s">
        <v>7</v>
      </c>
      <c r="J8" s="50"/>
      <c r="K8" s="50"/>
      <c r="L8" s="44" t="str">
        <f>'1'!L8</f>
        <v>Febrero - Julio 2023</v>
      </c>
      <c r="M8" s="44"/>
      <c r="N8" s="44"/>
    </row>
    <row r="10" spans="1:14" x14ac:dyDescent="0.3">
      <c r="A10" s="26" t="s">
        <v>8</v>
      </c>
      <c r="B10" s="44" t="str">
        <f>'1'!B10</f>
        <v>L.I. SERGIO PELAYO VAQUERO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pans="1:14" ht="12.9" thickBot="1" x14ac:dyDescent="0.35">
      <c r="B11" s="28"/>
      <c r="C11" s="28"/>
      <c r="E11" s="28"/>
      <c r="F11" s="28"/>
      <c r="G11" s="28"/>
      <c r="H11" s="28"/>
      <c r="I11" s="28"/>
      <c r="J11" s="28"/>
      <c r="K11" s="28"/>
    </row>
    <row r="12" spans="1:14" x14ac:dyDescent="0.3">
      <c r="A12" s="51" t="s">
        <v>9</v>
      </c>
      <c r="B12" s="48" t="s">
        <v>10</v>
      </c>
      <c r="C12" s="48" t="s">
        <v>11</v>
      </c>
      <c r="D12" s="39" t="s">
        <v>12</v>
      </c>
      <c r="E12" s="39" t="s">
        <v>13</v>
      </c>
      <c r="F12" s="39" t="s">
        <v>14</v>
      </c>
      <c r="G12" s="39"/>
      <c r="H12" s="39" t="s">
        <v>15</v>
      </c>
      <c r="I12" s="39" t="s">
        <v>16</v>
      </c>
      <c r="J12" s="39" t="s">
        <v>17</v>
      </c>
      <c r="K12" s="39" t="s">
        <v>18</v>
      </c>
      <c r="L12" s="39" t="s">
        <v>19</v>
      </c>
      <c r="M12" s="39" t="s">
        <v>20</v>
      </c>
      <c r="N12" s="45" t="s">
        <v>21</v>
      </c>
    </row>
    <row r="13" spans="1:14" x14ac:dyDescent="0.3">
      <c r="A13" s="52"/>
      <c r="B13" s="49"/>
      <c r="C13" s="49"/>
      <c r="D13" s="40"/>
      <c r="E13" s="40"/>
      <c r="F13" s="25" t="s">
        <v>22</v>
      </c>
      <c r="G13" s="25" t="s">
        <v>23</v>
      </c>
      <c r="H13" s="40"/>
      <c r="I13" s="40"/>
      <c r="J13" s="40"/>
      <c r="K13" s="40"/>
      <c r="L13" s="40"/>
      <c r="M13" s="40"/>
      <c r="N13" s="46"/>
    </row>
    <row r="14" spans="1:14" s="11" customFormat="1" ht="24.9" x14ac:dyDescent="0.3">
      <c r="A14" s="9" t="str">
        <f>'1'!A14</f>
        <v>DESARROLLO  SUSTENTABLE</v>
      </c>
      <c r="B14" s="9" t="s">
        <v>35</v>
      </c>
      <c r="C14" s="9" t="str">
        <f>'1'!C14</f>
        <v>210-A</v>
      </c>
      <c r="D14" s="9" t="str">
        <f ca="1">'1'!D14</f>
        <v>IINF</v>
      </c>
      <c r="E14" s="9">
        <f>'1'!E14</f>
        <v>24</v>
      </c>
      <c r="F14" s="9">
        <v>22</v>
      </c>
      <c r="G14" s="9"/>
      <c r="H14" s="10"/>
      <c r="I14" s="9">
        <f t="shared" ref="I14:I18" si="0">(E14-SUM(F14:G14))-K14</f>
        <v>2</v>
      </c>
      <c r="J14" s="10"/>
      <c r="K14" s="9">
        <v>0</v>
      </c>
      <c r="L14" s="10">
        <f t="shared" ref="L14:L18" si="1">K14/E14</f>
        <v>0</v>
      </c>
      <c r="M14" s="23">
        <v>92</v>
      </c>
      <c r="N14" s="15">
        <f>22/24</f>
        <v>0.91666666666666663</v>
      </c>
    </row>
    <row r="15" spans="1:14" s="11" customFormat="1" ht="24.9" x14ac:dyDescent="0.3">
      <c r="A15" s="9" t="str">
        <f>'1'!A15</f>
        <v>ARQUITECTURA DE  COMPUTADORAS</v>
      </c>
      <c r="B15" s="9" t="s">
        <v>35</v>
      </c>
      <c r="C15" s="9" t="str">
        <f>'1'!C15</f>
        <v>410-A</v>
      </c>
      <c r="D15" s="9" t="str">
        <f>'1'!D15</f>
        <v>IINF</v>
      </c>
      <c r="E15" s="9">
        <f>'1'!E15</f>
        <v>24</v>
      </c>
      <c r="F15" s="9">
        <v>24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3">
        <v>97</v>
      </c>
      <c r="N15" s="15">
        <f>21/24</f>
        <v>0.875</v>
      </c>
    </row>
    <row r="16" spans="1:14" s="11" customFormat="1" ht="24.9" x14ac:dyDescent="0.3">
      <c r="A16" s="9" t="str">
        <f>'1'!A16</f>
        <v>CALIDAD EN LOS SISTEMAS DE INFORMACION</v>
      </c>
      <c r="B16" s="9" t="s">
        <v>35</v>
      </c>
      <c r="C16" s="9" t="str">
        <f>'1'!C16</f>
        <v>610-A</v>
      </c>
      <c r="D16" s="9" t="str">
        <f>'1'!D16</f>
        <v>IINF</v>
      </c>
      <c r="E16" s="9">
        <f>'1'!E16</f>
        <v>17</v>
      </c>
      <c r="F16" s="9">
        <v>15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23">
        <v>79</v>
      </c>
      <c r="N16" s="15">
        <f>15/17</f>
        <v>0.88235294117647056</v>
      </c>
    </row>
    <row r="17" spans="1:14" s="11" customFormat="1" x14ac:dyDescent="0.3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12.9" thickBot="1" x14ac:dyDescent="0.35">
      <c r="A18" s="16" t="s">
        <v>24</v>
      </c>
      <c r="B18" s="17" t="s">
        <v>25</v>
      </c>
      <c r="C18" s="17" t="s">
        <v>25</v>
      </c>
      <c r="D18" s="17" t="s">
        <v>25</v>
      </c>
      <c r="E18" s="17">
        <f>SUM(E14:E17)</f>
        <v>65</v>
      </c>
      <c r="F18" s="17">
        <f>SUM(F14:F17)</f>
        <v>61</v>
      </c>
      <c r="G18" s="17">
        <f>SUM(G14:G17)</f>
        <v>0</v>
      </c>
      <c r="H18" s="18">
        <f>SUM(F18:G18)/E18</f>
        <v>0.93846153846153846</v>
      </c>
      <c r="I18" s="17">
        <f t="shared" si="0"/>
        <v>4</v>
      </c>
      <c r="J18" s="18">
        <f t="shared" ref="J18" si="2">I18/E18</f>
        <v>6.1538461538461542E-2</v>
      </c>
      <c r="K18" s="17">
        <f>SUM(K14:K17)</f>
        <v>0</v>
      </c>
      <c r="L18" s="18">
        <f t="shared" si="1"/>
        <v>0</v>
      </c>
      <c r="M18" s="17">
        <f>AVERAGE(M14:M17)</f>
        <v>89.333333333333329</v>
      </c>
      <c r="N18" s="19">
        <f>AVERAGE(N14:N17)</f>
        <v>0.89133986928104569</v>
      </c>
    </row>
    <row r="19" spans="1:14" s="11" customForma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s="11" customFormat="1" x14ac:dyDescent="0.3">
      <c r="A20" s="47" t="s">
        <v>26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</row>
    <row r="21" spans="1:14" s="11" customForma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s="11" customFormat="1" x14ac:dyDescent="0.3">
      <c r="A22" s="1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s="11" customFormat="1" x14ac:dyDescent="0.3">
      <c r="A23" s="1"/>
      <c r="B23" s="41" t="s">
        <v>27</v>
      </c>
      <c r="C23" s="41"/>
      <c r="D23" s="41"/>
      <c r="E23" s="1"/>
      <c r="F23" s="1"/>
      <c r="G23" s="42" t="s">
        <v>28</v>
      </c>
      <c r="H23" s="42"/>
      <c r="I23" s="42"/>
      <c r="J23" s="42"/>
      <c r="K23" s="1"/>
      <c r="L23" s="1"/>
      <c r="M23" s="1"/>
      <c r="N23" s="1"/>
    </row>
    <row r="24" spans="1:14" s="11" customFormat="1" x14ac:dyDescent="0.3">
      <c r="A24" s="1"/>
      <c r="B24" s="43"/>
      <c r="C24" s="43"/>
      <c r="D24" s="43"/>
      <c r="E24" s="1"/>
      <c r="F24" s="1"/>
      <c r="G24" s="44"/>
      <c r="H24" s="44"/>
      <c r="I24" s="44"/>
      <c r="J24" s="44"/>
      <c r="K24" s="1"/>
      <c r="L24" s="1"/>
      <c r="M24" s="1"/>
      <c r="N24" s="1"/>
    </row>
    <row r="25" spans="1:14" s="11" customFormat="1" x14ac:dyDescent="0.3">
      <c r="A25" s="37" t="e">
        <v>#REF!</v>
      </c>
      <c r="B25" s="37"/>
      <c r="C25" s="28"/>
      <c r="D25" s="1"/>
      <c r="E25" s="37"/>
      <c r="F25" s="37"/>
      <c r="G25" s="37"/>
      <c r="H25" s="37"/>
      <c r="I25" s="1"/>
      <c r="J25" s="1"/>
      <c r="K25" s="1"/>
      <c r="L25" s="1"/>
      <c r="M25" s="1"/>
      <c r="N25" s="1"/>
    </row>
    <row r="26" spans="1:14" s="11" customForma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s="11" customFormat="1" x14ac:dyDescent="0.3">
      <c r="A27" s="1"/>
      <c r="B27" s="38" t="str">
        <f>B10</f>
        <v>L.I. SERGIO PELAYO VAQUERO</v>
      </c>
      <c r="C27" s="38"/>
      <c r="D27" s="38"/>
      <c r="E27" s="13"/>
      <c r="F27" s="13"/>
      <c r="G27" s="38" t="s">
        <v>33</v>
      </c>
      <c r="H27" s="38"/>
      <c r="I27" s="38"/>
      <c r="J27" s="38"/>
      <c r="K27" s="1"/>
      <c r="L27" s="1"/>
      <c r="M27" s="1"/>
      <c r="N27" s="1"/>
    </row>
    <row r="28" spans="1:14" s="11" customFormat="1" ht="16.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30" spans="1:14" ht="120" customHeight="1" x14ac:dyDescent="0.3">
      <c r="A30" s="47" t="s">
        <v>26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</row>
    <row r="32" spans="1:14" x14ac:dyDescent="0.3">
      <c r="A32" s="12"/>
    </row>
    <row r="33" spans="1:10" x14ac:dyDescent="0.3">
      <c r="B33" s="41" t="s">
        <v>27</v>
      </c>
      <c r="C33" s="41"/>
      <c r="D33" s="41"/>
      <c r="G33" s="42" t="s">
        <v>28</v>
      </c>
      <c r="H33" s="42"/>
      <c r="I33" s="42"/>
      <c r="J33" s="42"/>
    </row>
    <row r="34" spans="1:10" ht="62.25" customHeight="1" x14ac:dyDescent="0.3">
      <c r="B34" s="43"/>
      <c r="C34" s="43"/>
      <c r="D34" s="43"/>
      <c r="G34" s="44"/>
      <c r="H34" s="44"/>
      <c r="I34" s="44"/>
      <c r="J34" s="44"/>
    </row>
    <row r="35" spans="1:10" hidden="1" x14ac:dyDescent="0.3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3"/>
    <row r="37" spans="1:10" ht="45" customHeight="1" x14ac:dyDescent="0.3">
      <c r="B37" s="38" t="str">
        <f>B10</f>
        <v>L.I. SERGIO PELAYO VAQUERO</v>
      </c>
      <c r="C37" s="38"/>
      <c r="D37" s="38"/>
      <c r="E37" s="13"/>
      <c r="F37" s="13"/>
      <c r="G37" s="38" t="s">
        <v>33</v>
      </c>
      <c r="H37" s="38"/>
      <c r="I37" s="38"/>
      <c r="J37" s="38"/>
    </row>
  </sheetData>
  <mergeCells count="40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20:N20"/>
    <mergeCell ref="B23:D23"/>
    <mergeCell ref="G23:J23"/>
    <mergeCell ref="B24:D24"/>
    <mergeCell ref="G24:J24"/>
    <mergeCell ref="A25:B25"/>
    <mergeCell ref="E25:H25"/>
    <mergeCell ref="B27:D27"/>
    <mergeCell ref="G27:J27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7"/>
  <sheetViews>
    <sheetView tabSelected="1" topLeftCell="A10" zoomScale="98" zoomScaleNormal="85" zoomScaleSheetLayoutView="100" workbookViewId="0">
      <selection activeCell="A7" sqref="A7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42" t="s">
        <v>29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42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14" x14ac:dyDescent="0.3">
      <c r="A6" s="53" t="s">
        <v>38</v>
      </c>
      <c r="B6" s="53"/>
      <c r="C6" s="53"/>
      <c r="D6" s="53"/>
      <c r="E6" s="54" t="s">
        <v>30</v>
      </c>
      <c r="F6" s="54"/>
      <c r="G6" s="54"/>
      <c r="H6" s="54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44">
        <v>4</v>
      </c>
      <c r="C8" s="44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50" t="s">
        <v>7</v>
      </c>
      <c r="J8" s="50"/>
      <c r="K8" s="50"/>
      <c r="L8" s="44" t="str">
        <f>'1'!L8</f>
        <v>Febrero - Julio 2023</v>
      </c>
      <c r="M8" s="44"/>
      <c r="N8" s="44"/>
    </row>
    <row r="10" spans="1:14" x14ac:dyDescent="0.3">
      <c r="A10" s="4" t="s">
        <v>8</v>
      </c>
      <c r="B10" s="44" t="str">
        <f>'1'!B10</f>
        <v>L.I. SERGIO PELAYO VAQUERO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5" t="s">
        <v>9</v>
      </c>
      <c r="B12" s="33" t="s">
        <v>10</v>
      </c>
      <c r="C12" s="33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3">
      <c r="A13" s="36"/>
      <c r="B13" s="34"/>
      <c r="C13" s="34"/>
      <c r="D13" s="30"/>
      <c r="E13" s="30"/>
      <c r="F13" s="34" t="s">
        <v>22</v>
      </c>
      <c r="G13" s="34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4.9" x14ac:dyDescent="0.3">
      <c r="A14" s="9" t="s">
        <v>40</v>
      </c>
      <c r="B14" s="9" t="s">
        <v>36</v>
      </c>
      <c r="C14" s="9" t="s">
        <v>43</v>
      </c>
      <c r="D14" s="9" t="s">
        <v>32</v>
      </c>
      <c r="E14" s="9">
        <v>24</v>
      </c>
      <c r="F14" s="9">
        <v>20</v>
      </c>
      <c r="G14" s="9"/>
      <c r="H14" s="10"/>
      <c r="I14" s="9">
        <v>4</v>
      </c>
      <c r="J14" s="10"/>
      <c r="K14" s="9">
        <v>0</v>
      </c>
      <c r="L14" s="10">
        <v>0</v>
      </c>
      <c r="M14" s="9">
        <v>81</v>
      </c>
      <c r="N14" s="15">
        <f>19/24</f>
        <v>0.79166666666666663</v>
      </c>
    </row>
    <row r="15" spans="1:14" s="11" customFormat="1" ht="24.9" x14ac:dyDescent="0.3">
      <c r="A15" s="9" t="s">
        <v>41</v>
      </c>
      <c r="B15" s="9" t="s">
        <v>36</v>
      </c>
      <c r="C15" s="9" t="s">
        <v>44</v>
      </c>
      <c r="D15" s="9" t="s">
        <v>32</v>
      </c>
      <c r="E15" s="9">
        <v>24</v>
      </c>
      <c r="F15" s="9">
        <v>22</v>
      </c>
      <c r="G15" s="9"/>
      <c r="H15" s="10"/>
      <c r="I15" s="9">
        <v>2</v>
      </c>
      <c r="J15" s="10"/>
      <c r="K15" s="9">
        <v>0</v>
      </c>
      <c r="L15" s="10">
        <v>0</v>
      </c>
      <c r="M15" s="9">
        <v>90</v>
      </c>
      <c r="N15" s="15">
        <f>21/24</f>
        <v>0.875</v>
      </c>
    </row>
    <row r="16" spans="1:14" s="11" customFormat="1" ht="24.9" x14ac:dyDescent="0.3">
      <c r="A16" s="9" t="s">
        <v>42</v>
      </c>
      <c r="B16" s="9" t="s">
        <v>36</v>
      </c>
      <c r="C16" s="9" t="s">
        <v>45</v>
      </c>
      <c r="D16" s="9" t="s">
        <v>32</v>
      </c>
      <c r="E16" s="9">
        <v>17</v>
      </c>
      <c r="F16" s="9">
        <v>14</v>
      </c>
      <c r="G16" s="9"/>
      <c r="H16" s="10"/>
      <c r="I16" s="9">
        <v>3</v>
      </c>
      <c r="J16" s="10"/>
      <c r="K16" s="9">
        <v>0</v>
      </c>
      <c r="L16" s="10">
        <v>0</v>
      </c>
      <c r="M16" s="9">
        <v>73</v>
      </c>
      <c r="N16" s="15">
        <f>10/17</f>
        <v>0.58823529411764708</v>
      </c>
    </row>
    <row r="17" spans="1:14" s="11" customFormat="1" x14ac:dyDescent="0.3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21"/>
    </row>
    <row r="18" spans="1:14" s="11" customFormat="1" x14ac:dyDescent="0.3">
      <c r="A18" s="36" t="s">
        <v>24</v>
      </c>
      <c r="B18" s="36" t="s">
        <v>25</v>
      </c>
      <c r="C18" s="36" t="s">
        <v>25</v>
      </c>
      <c r="D18" s="36" t="s">
        <v>25</v>
      </c>
      <c r="E18" s="36">
        <v>65</v>
      </c>
      <c r="F18" s="36">
        <v>56</v>
      </c>
      <c r="G18" s="36">
        <v>0</v>
      </c>
      <c r="H18" s="36">
        <v>0.86199999999999999</v>
      </c>
      <c r="I18" s="36">
        <v>9</v>
      </c>
      <c r="J18" s="36">
        <v>0.13800000000000001</v>
      </c>
      <c r="K18" s="36">
        <v>0</v>
      </c>
      <c r="L18" s="36">
        <v>0</v>
      </c>
      <c r="M18" s="36">
        <v>81.333333330000002</v>
      </c>
      <c r="N18" s="36">
        <v>0.83</v>
      </c>
    </row>
    <row r="20" spans="1:14" ht="120" customHeight="1" x14ac:dyDescent="0.3">
      <c r="A20" s="47" t="s">
        <v>26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</row>
    <row r="22" spans="1:14" x14ac:dyDescent="0.3">
      <c r="A22" s="12"/>
    </row>
    <row r="23" spans="1:14" x14ac:dyDescent="0.3">
      <c r="B23" s="41" t="s">
        <v>27</v>
      </c>
      <c r="C23" s="41"/>
      <c r="D23" s="41"/>
      <c r="G23" s="42" t="s">
        <v>28</v>
      </c>
      <c r="H23" s="42"/>
      <c r="I23" s="42"/>
      <c r="J23" s="42"/>
    </row>
    <row r="24" spans="1:14" ht="62.25" customHeight="1" x14ac:dyDescent="0.3">
      <c r="B24" s="43"/>
      <c r="C24" s="43"/>
      <c r="D24" s="43"/>
      <c r="G24" s="44"/>
      <c r="H24" s="44"/>
      <c r="I24" s="44"/>
      <c r="J24" s="44"/>
    </row>
    <row r="25" spans="1:14" hidden="1" x14ac:dyDescent="0.3">
      <c r="A25" s="37" t="e">
        <v>#REF!</v>
      </c>
      <c r="B25" s="37"/>
      <c r="C25" s="6"/>
      <c r="E25" s="37"/>
      <c r="F25" s="37"/>
      <c r="G25" s="37"/>
      <c r="H25" s="37"/>
    </row>
    <row r="26" spans="1:14" hidden="1" x14ac:dyDescent="0.3"/>
    <row r="27" spans="1:14" ht="45" customHeight="1" x14ac:dyDescent="0.3">
      <c r="B27" s="38" t="str">
        <f>B10</f>
        <v>L.I. SERGIO PELAYO VAQUERO</v>
      </c>
      <c r="C27" s="38"/>
      <c r="D27" s="38"/>
      <c r="E27" s="13"/>
      <c r="F27" s="13"/>
      <c r="G27" s="38" t="s">
        <v>37</v>
      </c>
      <c r="H27" s="38"/>
      <c r="I27" s="38"/>
      <c r="J27" s="38"/>
    </row>
  </sheetData>
  <mergeCells count="18">
    <mergeCell ref="B10:L10"/>
    <mergeCell ref="B8:C8"/>
    <mergeCell ref="I8:K8"/>
    <mergeCell ref="L8:N8"/>
    <mergeCell ref="B1:N1"/>
    <mergeCell ref="A3:N3"/>
    <mergeCell ref="A5:N5"/>
    <mergeCell ref="A6:D6"/>
    <mergeCell ref="E6:H6"/>
    <mergeCell ref="A25:B25"/>
    <mergeCell ref="E25:H25"/>
    <mergeCell ref="B27:D27"/>
    <mergeCell ref="G27:J27"/>
    <mergeCell ref="A20:N20"/>
    <mergeCell ref="B24:D24"/>
    <mergeCell ref="G24:J24"/>
    <mergeCell ref="B23:D23"/>
    <mergeCell ref="G23:J2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8" zoomScale="113" zoomScaleNormal="85" zoomScaleSheetLayoutView="100" workbookViewId="0">
      <selection activeCell="B8" sqref="B8:C8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42" t="s">
        <v>29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42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14" x14ac:dyDescent="0.3">
      <c r="A6" s="53" t="s">
        <v>38</v>
      </c>
      <c r="B6" s="53"/>
      <c r="C6" s="53"/>
      <c r="D6" s="53"/>
      <c r="E6" s="54" t="s">
        <v>30</v>
      </c>
      <c r="F6" s="54"/>
      <c r="G6" s="54"/>
      <c r="H6" s="54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44">
        <v>1</v>
      </c>
      <c r="C8" s="44"/>
      <c r="D8" s="14" t="s">
        <v>5</v>
      </c>
      <c r="E8" s="20">
        <v>3</v>
      </c>
      <c r="F8"/>
      <c r="G8" s="4" t="s">
        <v>6</v>
      </c>
      <c r="H8" s="20">
        <f>'1'!H8</f>
        <v>3</v>
      </c>
      <c r="I8" s="50" t="s">
        <v>7</v>
      </c>
      <c r="J8" s="50"/>
      <c r="K8" s="50"/>
      <c r="L8" s="44" t="s">
        <v>39</v>
      </c>
      <c r="M8" s="44"/>
      <c r="N8" s="44"/>
    </row>
    <row r="10" spans="1:14" x14ac:dyDescent="0.3">
      <c r="A10" s="4" t="s">
        <v>8</v>
      </c>
      <c r="B10" s="44" t="str">
        <f>'1'!B10</f>
        <v>L.I. SERGIO PELAYO VAQUERO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51" t="s">
        <v>9</v>
      </c>
      <c r="B12" s="48" t="s">
        <v>10</v>
      </c>
      <c r="C12" s="48" t="s">
        <v>11</v>
      </c>
      <c r="D12" s="39" t="s">
        <v>12</v>
      </c>
      <c r="E12" s="39" t="s">
        <v>13</v>
      </c>
      <c r="F12" s="39" t="s">
        <v>14</v>
      </c>
      <c r="G12" s="39"/>
      <c r="H12" s="39" t="s">
        <v>15</v>
      </c>
      <c r="I12" s="39" t="s">
        <v>16</v>
      </c>
      <c r="J12" s="39" t="s">
        <v>17</v>
      </c>
      <c r="K12" s="39" t="s">
        <v>18</v>
      </c>
      <c r="L12" s="39" t="s">
        <v>19</v>
      </c>
      <c r="M12" s="39" t="s">
        <v>20</v>
      </c>
      <c r="N12" s="45" t="s">
        <v>21</v>
      </c>
    </row>
    <row r="13" spans="1:14" x14ac:dyDescent="0.3">
      <c r="A13" s="52"/>
      <c r="B13" s="49"/>
      <c r="C13" s="49"/>
      <c r="D13" s="40"/>
      <c r="E13" s="40"/>
      <c r="F13" s="7" t="s">
        <v>22</v>
      </c>
      <c r="G13" s="7" t="s">
        <v>23</v>
      </c>
      <c r="H13" s="40"/>
      <c r="I13" s="40"/>
      <c r="J13" s="40"/>
      <c r="K13" s="40"/>
      <c r="L13" s="40"/>
      <c r="M13" s="40"/>
      <c r="N13" s="46"/>
    </row>
    <row r="14" spans="1:14" s="11" customFormat="1" x14ac:dyDescent="0.3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 t="e">
        <f t="shared" ref="L14:L28" si="0">K14/E14</f>
        <v>#DIV/0!</v>
      </c>
      <c r="M14" s="22">
        <v>0.85</v>
      </c>
      <c r="N14" s="15">
        <f>18/24</f>
        <v>0.75</v>
      </c>
    </row>
    <row r="15" spans="1:14" s="11" customFormat="1" x14ac:dyDescent="0.3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 t="e">
        <f t="shared" si="0"/>
        <v>#DIV/0!</v>
      </c>
      <c r="M15" s="22">
        <v>0.79</v>
      </c>
      <c r="N15" s="15">
        <f>21/24</f>
        <v>0.875</v>
      </c>
    </row>
    <row r="16" spans="1:14" s="11" customFormat="1" x14ac:dyDescent="0.3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 t="e">
        <f t="shared" si="0"/>
        <v>#DIV/0!</v>
      </c>
      <c r="M16" s="22">
        <v>0.81</v>
      </c>
      <c r="N16" s="15">
        <f>11/17</f>
        <v>0.6470588235294118</v>
      </c>
    </row>
    <row r="17" spans="1:14" s="11" customFormat="1" x14ac:dyDescent="0.3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 t="e">
        <f t="shared" si="0"/>
        <v>#DIV/0!</v>
      </c>
      <c r="M17" s="9"/>
      <c r="N17" s="15"/>
    </row>
    <row r="18" spans="1:14" s="11" customFormat="1" x14ac:dyDescent="0.3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1">F18/E18</f>
        <v>#DIV/0!</v>
      </c>
      <c r="I18" s="9">
        <f t="shared" ref="I18:I28" si="2">(E18-SUM(F18:G18))-K18</f>
        <v>0</v>
      </c>
      <c r="J18" s="10" t="e">
        <f t="shared" ref="J18:J28" si="3">I18/E18</f>
        <v>#DIV/0!</v>
      </c>
      <c r="K18" s="9"/>
      <c r="L18" s="10" t="e">
        <f t="shared" si="0"/>
        <v>#DIV/0!</v>
      </c>
      <c r="M18" s="9"/>
      <c r="N18" s="15"/>
    </row>
    <row r="19" spans="1:14" s="11" customFormat="1" x14ac:dyDescent="0.3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1"/>
        <v>#REF!</v>
      </c>
      <c r="I19" s="9" t="e">
        <f t="shared" si="2"/>
        <v>#REF!</v>
      </c>
      <c r="J19" s="10" t="e">
        <f t="shared" si="3"/>
        <v>#REF!</v>
      </c>
      <c r="K19" s="9"/>
      <c r="L19" s="10" t="e">
        <f t="shared" si="0"/>
        <v>#REF!</v>
      </c>
      <c r="M19" s="9"/>
      <c r="N19" s="15"/>
    </row>
    <row r="20" spans="1:14" s="11" customFormat="1" x14ac:dyDescent="0.3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1"/>
        <v>#REF!</v>
      </c>
      <c r="I20" s="9" t="e">
        <f t="shared" si="2"/>
        <v>#REF!</v>
      </c>
      <c r="J20" s="10" t="e">
        <f t="shared" si="3"/>
        <v>#REF!</v>
      </c>
      <c r="K20" s="9"/>
      <c r="L20" s="10" t="e">
        <f t="shared" si="0"/>
        <v>#REF!</v>
      </c>
      <c r="M20" s="9"/>
      <c r="N20" s="15"/>
    </row>
    <row r="21" spans="1:14" s="11" customFormat="1" x14ac:dyDescent="0.3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1"/>
        <v>#REF!</v>
      </c>
      <c r="I21" s="9" t="e">
        <f t="shared" si="2"/>
        <v>#REF!</v>
      </c>
      <c r="J21" s="10" t="e">
        <f t="shared" si="3"/>
        <v>#REF!</v>
      </c>
      <c r="K21" s="9"/>
      <c r="L21" s="10" t="e">
        <f t="shared" si="0"/>
        <v>#REF!</v>
      </c>
      <c r="M21" s="9"/>
      <c r="N21" s="15"/>
    </row>
    <row r="22" spans="1:14" s="11" customFormat="1" x14ac:dyDescent="0.3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1"/>
        <v>#REF!</v>
      </c>
      <c r="I22" s="9" t="e">
        <f t="shared" si="2"/>
        <v>#REF!</v>
      </c>
      <c r="J22" s="10" t="e">
        <f t="shared" si="3"/>
        <v>#REF!</v>
      </c>
      <c r="K22" s="9"/>
      <c r="L22" s="10" t="e">
        <f t="shared" si="0"/>
        <v>#REF!</v>
      </c>
      <c r="M22" s="9"/>
      <c r="N22" s="15"/>
    </row>
    <row r="23" spans="1:14" s="11" customFormat="1" x14ac:dyDescent="0.3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1"/>
        <v>#REF!</v>
      </c>
      <c r="I23" s="9" t="e">
        <f t="shared" si="2"/>
        <v>#REF!</v>
      </c>
      <c r="J23" s="10" t="e">
        <f t="shared" si="3"/>
        <v>#REF!</v>
      </c>
      <c r="K23" s="9"/>
      <c r="L23" s="10" t="e">
        <f t="shared" si="0"/>
        <v>#REF!</v>
      </c>
      <c r="M23" s="9"/>
      <c r="N23" s="15"/>
    </row>
    <row r="24" spans="1:14" s="11" customFormat="1" x14ac:dyDescent="0.3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1"/>
        <v>#REF!</v>
      </c>
      <c r="I24" s="9" t="e">
        <f t="shared" si="2"/>
        <v>#REF!</v>
      </c>
      <c r="J24" s="10" t="e">
        <f t="shared" si="3"/>
        <v>#REF!</v>
      </c>
      <c r="K24" s="9"/>
      <c r="L24" s="10" t="e">
        <f t="shared" si="0"/>
        <v>#REF!</v>
      </c>
      <c r="M24" s="9"/>
      <c r="N24" s="15"/>
    </row>
    <row r="25" spans="1:14" s="11" customFormat="1" x14ac:dyDescent="0.3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1"/>
        <v>#REF!</v>
      </c>
      <c r="I25" s="9" t="e">
        <f t="shared" si="2"/>
        <v>#REF!</v>
      </c>
      <c r="J25" s="10" t="e">
        <f t="shared" si="3"/>
        <v>#REF!</v>
      </c>
      <c r="K25" s="9"/>
      <c r="L25" s="10" t="e">
        <f t="shared" si="0"/>
        <v>#REF!</v>
      </c>
      <c r="M25" s="9"/>
      <c r="N25" s="15"/>
    </row>
    <row r="26" spans="1:14" s="11" customFormat="1" x14ac:dyDescent="0.3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1"/>
        <v>#REF!</v>
      </c>
      <c r="I26" s="9" t="e">
        <f t="shared" si="2"/>
        <v>#REF!</v>
      </c>
      <c r="J26" s="10" t="e">
        <f t="shared" si="3"/>
        <v>#REF!</v>
      </c>
      <c r="K26" s="9"/>
      <c r="L26" s="10" t="e">
        <f t="shared" si="0"/>
        <v>#REF!</v>
      </c>
      <c r="M26" s="9"/>
      <c r="N26" s="15"/>
    </row>
    <row r="27" spans="1:14" s="11" customFormat="1" ht="16.5" customHeight="1" x14ac:dyDescent="0.3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1"/>
        <v>#REF!</v>
      </c>
      <c r="I27" s="9" t="e">
        <f t="shared" si="2"/>
        <v>#REF!</v>
      </c>
      <c r="J27" s="10" t="e">
        <f t="shared" si="3"/>
        <v>#REF!</v>
      </c>
      <c r="K27" s="9"/>
      <c r="L27" s="10" t="e">
        <f t="shared" si="0"/>
        <v>#REF!</v>
      </c>
      <c r="M27" s="9"/>
      <c r="N27" s="15"/>
    </row>
    <row r="28" spans="1:14" ht="12.9" thickBot="1" x14ac:dyDescent="0.3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2"/>
        <v>#REF!</v>
      </c>
      <c r="J28" s="18" t="e">
        <f t="shared" si="3"/>
        <v>#REF!</v>
      </c>
      <c r="K28" s="17">
        <f>SUM(K14:K27)</f>
        <v>0</v>
      </c>
      <c r="L28" s="18" t="e">
        <f t="shared" si="0"/>
        <v>#REF!</v>
      </c>
      <c r="M28" s="17">
        <f>AVERAGE(M14:M27)</f>
        <v>0.81666666666666676</v>
      </c>
      <c r="N28" s="19">
        <f>AVERAGE(N14:N27)</f>
        <v>0.75735294117647056</v>
      </c>
    </row>
    <row r="30" spans="1:14" ht="120" customHeight="1" x14ac:dyDescent="0.3">
      <c r="A30" s="47" t="s">
        <v>26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</row>
    <row r="32" spans="1:14" x14ac:dyDescent="0.3">
      <c r="A32" s="12"/>
    </row>
    <row r="33" spans="1:10" x14ac:dyDescent="0.3">
      <c r="B33" s="41" t="s">
        <v>27</v>
      </c>
      <c r="C33" s="41"/>
      <c r="D33" s="41"/>
      <c r="G33" s="42" t="s">
        <v>28</v>
      </c>
      <c r="H33" s="42"/>
      <c r="I33" s="42"/>
      <c r="J33" s="42"/>
    </row>
    <row r="34" spans="1:10" ht="62.25" customHeight="1" x14ac:dyDescent="0.3">
      <c r="B34" s="43"/>
      <c r="C34" s="43"/>
      <c r="D34" s="43"/>
      <c r="G34" s="44"/>
      <c r="H34" s="44"/>
      <c r="I34" s="44"/>
      <c r="J34" s="44"/>
    </row>
    <row r="35" spans="1:10" hidden="1" x14ac:dyDescent="0.3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3"/>
    <row r="37" spans="1:10" ht="45" customHeight="1" x14ac:dyDescent="0.3">
      <c r="B37" s="38" t="str">
        <f>B10</f>
        <v>L.I. SERGIO PELAYO VAQUERO</v>
      </c>
      <c r="C37" s="38"/>
      <c r="D37" s="38"/>
      <c r="E37" s="13"/>
      <c r="F37" s="13"/>
      <c r="G37" s="38"/>
      <c r="H37" s="38"/>
      <c r="I37" s="38"/>
      <c r="J37" s="3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Sergio Pelayo Vaquero</cp:lastModifiedBy>
  <cp:revision/>
  <dcterms:created xsi:type="dcterms:W3CDTF">2021-11-22T14:45:25Z</dcterms:created>
  <dcterms:modified xsi:type="dcterms:W3CDTF">2023-07-12T01:28:21Z</dcterms:modified>
  <cp:category/>
  <cp:contentStatus/>
</cp:coreProperties>
</file>