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S SGI 2023\REPORTE FINAL\"/>
    </mc:Choice>
  </mc:AlternateContent>
  <xr:revisionPtr revIDLastSave="0" documentId="8_{0166070A-EFAF-4A1F-9287-22EDEFA8FFDD}" xr6:coauthVersionLast="47" xr6:coauthVersionMax="47" xr10:uidLastSave="{00000000-0000-0000-0000-000000000000}"/>
  <bookViews>
    <workbookView xWindow="-103" yWindow="-103" windowWidth="16663" windowHeight="8863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'3'!$A$1:$N$37</definedName>
    <definedName name="_xlnm.Print_Area" localSheetId="3">'4'!$A$1:$N$27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H18" i="25"/>
  <c r="J18" i="25"/>
  <c r="F18" i="25"/>
  <c r="E18" i="25"/>
  <c r="N16" i="25"/>
  <c r="N15" i="25"/>
  <c r="N14" i="25"/>
  <c r="N16" i="24" l="1"/>
  <c r="N15" i="24"/>
  <c r="N14" i="24"/>
  <c r="M18" i="23"/>
  <c r="K18" i="23"/>
  <c r="G18" i="23"/>
  <c r="F18" i="23"/>
  <c r="N16" i="23"/>
  <c r="E16" i="23"/>
  <c r="L16" i="23" s="1"/>
  <c r="D16" i="23"/>
  <c r="C16" i="23"/>
  <c r="A16" i="23"/>
  <c r="N15" i="23"/>
  <c r="E15" i="23"/>
  <c r="I15" i="23" s="1"/>
  <c r="D15" i="23"/>
  <c r="C15" i="23"/>
  <c r="A15" i="23"/>
  <c r="N14" i="23"/>
  <c r="N18" i="23" s="1"/>
  <c r="I14" i="23"/>
  <c r="E14" i="23"/>
  <c r="C14" i="23"/>
  <c r="A14" i="23"/>
  <c r="B10" i="23"/>
  <c r="B27" i="23" s="1"/>
  <c r="L8" i="23"/>
  <c r="H8" i="23"/>
  <c r="E8" i="23"/>
  <c r="N14" i="22"/>
  <c r="N15" i="22"/>
  <c r="N16" i="22"/>
  <c r="E18" i="23" l="1"/>
  <c r="I16" i="23"/>
  <c r="I18" i="23"/>
  <c r="J18" i="23" s="1"/>
  <c r="L18" i="23"/>
  <c r="H18" i="23"/>
  <c r="L15" i="23"/>
  <c r="L14" i="23"/>
  <c r="N16" i="10"/>
  <c r="L16" i="10"/>
  <c r="I16" i="10"/>
  <c r="N15" i="10"/>
  <c r="L15" i="10"/>
  <c r="I15" i="10"/>
  <c r="N14" i="10"/>
  <c r="L14" i="10"/>
  <c r="I14" i="10"/>
  <c r="B10" i="25" l="1"/>
  <c r="B27" i="25" s="1"/>
  <c r="H8" i="25"/>
  <c r="B10" i="24"/>
  <c r="B27" i="24" s="1"/>
  <c r="L8" i="24"/>
  <c r="H8" i="24"/>
  <c r="E8" i="24"/>
  <c r="B37" i="23"/>
  <c r="A15" i="22"/>
  <c r="C15" i="22"/>
  <c r="D15" i="22"/>
  <c r="E15" i="22"/>
  <c r="L15" i="22" s="1"/>
  <c r="A16" i="22"/>
  <c r="C16" i="22"/>
  <c r="D16" i="22"/>
  <c r="E16" i="22"/>
  <c r="C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I16" i="22" l="1"/>
  <c r="L16" i="22"/>
  <c r="I14" i="22"/>
  <c r="I15" i="22"/>
  <c r="L14" i="22"/>
  <c r="E18" i="22"/>
  <c r="I19" i="10"/>
  <c r="L19" i="10"/>
  <c r="I18" i="22" l="1"/>
  <c r="J18" i="22" s="1"/>
  <c r="H18" i="22"/>
  <c r="L18" i="22"/>
  <c r="D14" i="22" l="1"/>
  <c r="D14" i="10"/>
  <c r="D14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56D6E553-4E38-4015-B3EB-41A4CA6D4E0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7FF8B418-A0C3-486D-B83A-737DD294183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5A5C44EA-ECAA-4DAC-84D3-8B9878B6850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<sst xmlns="http://schemas.openxmlformats.org/spreadsheetml/2006/main" count="212" uniqueCount="48">
  <si>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</si>
  <si>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</si>
  <si>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</si>
  <si>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</si>
  <si>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</si>
  <si>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</si>
  <si>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</si>
  <si>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</si>
  <si>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</si>
  <si>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</si>
  <si>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</si>
  <si>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</si>
  <si>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</si>
  <si>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</si>
  <si>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</si>
  <si>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</si>
  <si>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</si>
  <si>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</si>
  <si>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</si>
  <si>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</si>
  <si>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</si>
  <si>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</si>
  <si>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</si>
  <si>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</si>
  <si>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</si>
  <si>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</si>
  <si>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</si>
  <si>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</si>
  <si>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</si>
  <si>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</si>
  <si>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</si>
  <si>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L.I. SERGIO PELAYO VAQUERO</t>
  </si>
  <si>
    <t>IINF</t>
  </si>
  <si>
    <t>MTRA. GUADALUPE ZETINA CRUZ</t>
  </si>
  <si>
    <t>II</t>
  </si>
  <si>
    <t>III</t>
  </si>
  <si>
    <t>IV</t>
  </si>
  <si>
    <t>M.E. GUADALUPE  ZETINA  CRUZ</t>
  </si>
  <si>
    <t>DIVISIÓN DE INGENIERÍA INFORMATICA</t>
  </si>
  <si>
    <t xml:space="preserve">DIVISIÓN DE INGENIERÍA </t>
  </si>
  <si>
    <t>FEBRERO-JULIO 2023</t>
  </si>
  <si>
    <t>DESARROLLO  SUSTENTABLE</t>
  </si>
  <si>
    <t>ARQUITECTURA DE  COMPUTADORAS</t>
  </si>
  <si>
    <t>CALIDAD EN LOS SISTEMAS DE INFORMACION</t>
  </si>
  <si>
    <t>210-A</t>
  </si>
  <si>
    <t>410-A</t>
  </si>
  <si>
    <t>610-A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</si>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</sst>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9" fontId="5" fillId="2" borderId="11" xfId="0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F2982804-6F30-46A8-8D8D-086AAE0D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8" zoomScale="85" zoomScaleNormal="85" zoomScaleSheetLayoutView="100" workbookViewId="0">
      <selection activeCell="N19" sqref="N19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3">
      <c r="A6" s="54" t="s">
        <v>2</v>
      </c>
      <c r="B6" s="54"/>
      <c r="C6" s="54"/>
      <c r="D6" s="54"/>
      <c r="E6" s="55" t="s">
        <v>30</v>
      </c>
      <c r="F6" s="55"/>
      <c r="G6" s="55"/>
      <c r="H6" s="5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45" t="s">
        <v>4</v>
      </c>
      <c r="C8" s="45"/>
      <c r="D8" s="14" t="s">
        <v>5</v>
      </c>
      <c r="E8" s="5">
        <v>3</v>
      </c>
      <c r="G8" s="4" t="s">
        <v>6</v>
      </c>
      <c r="H8" s="5">
        <v>3</v>
      </c>
      <c r="I8" s="51" t="s">
        <v>7</v>
      </c>
      <c r="J8" s="51"/>
      <c r="K8" s="51"/>
      <c r="L8" s="45" t="s">
        <v>47</v>
      </c>
      <c r="M8" s="45"/>
      <c r="N8" s="45"/>
    </row>
    <row r="10" spans="1:14" x14ac:dyDescent="0.3">
      <c r="A10" s="4" t="s">
        <v>8</v>
      </c>
      <c r="B10" s="45" t="s">
        <v>31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52" t="s">
        <v>9</v>
      </c>
      <c r="B12" s="49" t="s">
        <v>10</v>
      </c>
      <c r="C12" s="49" t="s">
        <v>11</v>
      </c>
      <c r="D12" s="40" t="s">
        <v>12</v>
      </c>
      <c r="E12" s="40" t="s">
        <v>13</v>
      </c>
      <c r="F12" s="40" t="s">
        <v>14</v>
      </c>
      <c r="G12" s="40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6" t="s">
        <v>21</v>
      </c>
    </row>
    <row r="13" spans="1:14" x14ac:dyDescent="0.3">
      <c r="A13" s="53"/>
      <c r="B13" s="50"/>
      <c r="C13" s="50"/>
      <c r="D13" s="41"/>
      <c r="E13" s="41"/>
      <c r="F13" s="7" t="s">
        <v>22</v>
      </c>
      <c r="G13" s="7" t="s">
        <v>23</v>
      </c>
      <c r="H13" s="41"/>
      <c r="I13" s="41"/>
      <c r="J13" s="41"/>
      <c r="K13" s="41"/>
      <c r="L13" s="41"/>
      <c r="M13" s="41"/>
      <c r="N13" s="47"/>
    </row>
    <row r="14" spans="1:14" s="11" customFormat="1" ht="24.9" x14ac:dyDescent="0.3">
      <c r="A14" s="9" t="s">
        <v>41</v>
      </c>
      <c r="B14" s="9" t="s">
        <v>21</v>
      </c>
      <c r="C14" s="9" t="s">
        <v>44</v>
      </c>
      <c r="D14" s="9">
        <f ca="1">'1'!D14</f>
        <v>0</v>
      </c>
      <c r="E14" s="9">
        <v>24</v>
      </c>
      <c r="F14" s="9">
        <v>23</v>
      </c>
      <c r="G14" s="9"/>
      <c r="H14" s="10"/>
      <c r="I14" s="9">
        <f t="shared" ref="I14:I16" si="0">(E14-SUM(F14:G14))-K14</f>
        <v>1</v>
      </c>
      <c r="J14" s="10"/>
      <c r="K14" s="9"/>
      <c r="L14" s="10">
        <f t="shared" ref="L14:L16" si="1">K14/E14</f>
        <v>0</v>
      </c>
      <c r="M14" s="22">
        <v>0.85</v>
      </c>
      <c r="N14" s="15">
        <f>18/24</f>
        <v>0.75</v>
      </c>
    </row>
    <row r="15" spans="1:14" s="11" customFormat="1" ht="24.9" x14ac:dyDescent="0.3">
      <c r="A15" s="9" t="s">
        <v>42</v>
      </c>
      <c r="B15" s="9" t="s">
        <v>21</v>
      </c>
      <c r="C15" s="9" t="s">
        <v>45</v>
      </c>
      <c r="D15" s="9" t="s">
        <v>32</v>
      </c>
      <c r="E15" s="9">
        <v>24</v>
      </c>
      <c r="F15" s="9">
        <v>21</v>
      </c>
      <c r="G15" s="9"/>
      <c r="H15" s="10"/>
      <c r="I15" s="9">
        <f t="shared" ref="I15" si="2">(E15-SUM(F15:G15))-K15</f>
        <v>3</v>
      </c>
      <c r="J15" s="10"/>
      <c r="K15" s="9"/>
      <c r="L15" s="10">
        <f t="shared" si="1"/>
        <v>0</v>
      </c>
      <c r="M15" s="22">
        <v>0.79</v>
      </c>
      <c r="N15" s="15">
        <f>21/24</f>
        <v>0.875</v>
      </c>
    </row>
    <row r="16" spans="1:14" s="11" customFormat="1" ht="24.9" x14ac:dyDescent="0.3">
      <c r="A16" s="9" t="s">
        <v>43</v>
      </c>
      <c r="B16" s="9" t="s">
        <v>21</v>
      </c>
      <c r="C16" s="9" t="s">
        <v>46</v>
      </c>
      <c r="D16" s="9" t="s">
        <v>32</v>
      </c>
      <c r="E16" s="9">
        <v>17</v>
      </c>
      <c r="F16" s="9">
        <v>15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22">
        <v>0.81</v>
      </c>
      <c r="N16" s="15">
        <f>11/17</f>
        <v>0.6470588235294118</v>
      </c>
    </row>
    <row r="17" spans="1:14" s="11" customFormat="1" x14ac:dyDescent="0.3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65</v>
      </c>
      <c r="F19" s="17">
        <f>SUM(F14:F18)</f>
        <v>59</v>
      </c>
      <c r="G19" s="17"/>
      <c r="H19" s="18"/>
      <c r="I19" s="17">
        <f t="shared" ref="I19" si="3">(E19-SUM(F19:G19))-K19</f>
        <v>6</v>
      </c>
      <c r="J19" s="18"/>
      <c r="K19" s="17">
        <v>0</v>
      </c>
      <c r="L19" s="18">
        <f t="shared" ref="L19" si="4">K19/E19</f>
        <v>0</v>
      </c>
      <c r="M19" s="17">
        <f>AVERAGE(M14:M18)</f>
        <v>0.81666666666666676</v>
      </c>
      <c r="N19" s="19">
        <f>AVERAGE(N14:N18)</f>
        <v>0.75735294117647056</v>
      </c>
    </row>
    <row r="21" spans="1:14" ht="120" customHeight="1" x14ac:dyDescent="0.3">
      <c r="A21" s="48" t="s">
        <v>26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3" spans="1:14" x14ac:dyDescent="0.3">
      <c r="A23" s="12"/>
    </row>
    <row r="24" spans="1:14" x14ac:dyDescent="0.3">
      <c r="B24" s="42" t="s">
        <v>27</v>
      </c>
      <c r="C24" s="42"/>
      <c r="D24" s="42"/>
      <c r="G24" s="43" t="s">
        <v>28</v>
      </c>
      <c r="H24" s="43"/>
      <c r="I24" s="43"/>
      <c r="J24" s="43"/>
    </row>
    <row r="25" spans="1:14" ht="62.25" customHeight="1" x14ac:dyDescent="0.3">
      <c r="B25" s="44"/>
      <c r="C25" s="44"/>
      <c r="D25" s="44"/>
      <c r="G25" s="45"/>
      <c r="H25" s="45"/>
      <c r="I25" s="45"/>
      <c r="J25" s="45"/>
    </row>
    <row r="26" spans="1:14" hidden="1" x14ac:dyDescent="0.3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3"/>
    <row r="28" spans="1:14" ht="45" customHeight="1" x14ac:dyDescent="0.3">
      <c r="B28" s="39" t="str">
        <f>B10</f>
        <v>L.I. SERGIO PELAYO VAQUERO</v>
      </c>
      <c r="C28" s="39"/>
      <c r="D28" s="39"/>
      <c r="E28" s="13"/>
      <c r="F28" s="13"/>
      <c r="G28" s="39" t="s">
        <v>33</v>
      </c>
      <c r="H28" s="39"/>
      <c r="I28" s="39"/>
      <c r="J28" s="39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E10" zoomScale="114" zoomScaleNormal="85" zoomScaleSheetLayoutView="100" workbookViewId="0">
      <selection activeCell="N18" sqref="N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3">
      <c r="A6" s="54" t="s">
        <v>2</v>
      </c>
      <c r="B6" s="54"/>
      <c r="C6" s="54"/>
      <c r="D6" s="54"/>
      <c r="E6" s="55" t="s">
        <v>30</v>
      </c>
      <c r="F6" s="55"/>
      <c r="G6" s="55"/>
      <c r="H6" s="5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45">
        <v>2</v>
      </c>
      <c r="C8" s="4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51" t="s">
        <v>7</v>
      </c>
      <c r="J8" s="51"/>
      <c r="K8" s="51"/>
      <c r="L8" s="45" t="str">
        <f>'1'!L8</f>
        <v>Febrero - Julio 2023</v>
      </c>
      <c r="M8" s="45"/>
      <c r="N8" s="45"/>
    </row>
    <row r="10" spans="1:14" x14ac:dyDescent="0.3">
      <c r="A10" s="4" t="s">
        <v>8</v>
      </c>
      <c r="B10" s="45" t="str">
        <f>'1'!B10</f>
        <v>L.I. SERGIO PELAYO VAQUERO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52" t="s">
        <v>9</v>
      </c>
      <c r="B12" s="49" t="s">
        <v>10</v>
      </c>
      <c r="C12" s="49" t="s">
        <v>11</v>
      </c>
      <c r="D12" s="40" t="s">
        <v>12</v>
      </c>
      <c r="E12" s="40" t="s">
        <v>13</v>
      </c>
      <c r="F12" s="40" t="s">
        <v>14</v>
      </c>
      <c r="G12" s="40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6" t="s">
        <v>21</v>
      </c>
    </row>
    <row r="13" spans="1:14" x14ac:dyDescent="0.3">
      <c r="A13" s="53"/>
      <c r="B13" s="50"/>
      <c r="C13" s="50"/>
      <c r="D13" s="41"/>
      <c r="E13" s="41"/>
      <c r="F13" s="7" t="s">
        <v>22</v>
      </c>
      <c r="G13" s="7" t="s">
        <v>23</v>
      </c>
      <c r="H13" s="41"/>
      <c r="I13" s="41"/>
      <c r="J13" s="41"/>
      <c r="K13" s="41"/>
      <c r="L13" s="41"/>
      <c r="M13" s="41"/>
      <c r="N13" s="47"/>
    </row>
    <row r="14" spans="1:14" s="11" customFormat="1" ht="24.9" x14ac:dyDescent="0.3">
      <c r="A14" s="9" t="str">
        <f>'1'!A14</f>
        <v>DESARROLLO  SUSTENTABLE</v>
      </c>
      <c r="B14" s="9" t="s">
        <v>34</v>
      </c>
      <c r="C14" s="9" t="str">
        <f>'1'!C14</f>
        <v>210-A</v>
      </c>
      <c r="D14" s="9" t="str">
        <f ca="1">'1'!D14</f>
        <v>IINF</v>
      </c>
      <c r="E14" s="9">
        <f>'1'!E14</f>
        <v>24</v>
      </c>
      <c r="F14" s="9">
        <v>22</v>
      </c>
      <c r="G14" s="9"/>
      <c r="H14" s="10"/>
      <c r="I14" s="9">
        <f t="shared" ref="I14:I18" si="0">(E14-SUM(F14:G14))-K14</f>
        <v>2</v>
      </c>
      <c r="J14" s="10"/>
      <c r="K14" s="9">
        <v>0</v>
      </c>
      <c r="L14" s="10">
        <f t="shared" ref="L14:L18" si="1">K14/E14</f>
        <v>0</v>
      </c>
      <c r="M14" s="23">
        <v>92</v>
      </c>
      <c r="N14" s="15">
        <f>22/24</f>
        <v>0.91666666666666663</v>
      </c>
    </row>
    <row r="15" spans="1:14" s="11" customFormat="1" ht="24.9" x14ac:dyDescent="0.3">
      <c r="A15" s="9" t="str">
        <f>'1'!A15</f>
        <v>ARQUITECTURA DE  COMPUTADORAS</v>
      </c>
      <c r="B15" s="9" t="s">
        <v>34</v>
      </c>
      <c r="C15" s="9" t="str">
        <f>'1'!C15</f>
        <v>410-A</v>
      </c>
      <c r="D15" s="9" t="str">
        <f>'1'!D15</f>
        <v>IINF</v>
      </c>
      <c r="E15" s="9">
        <f>'1'!E15</f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97</v>
      </c>
      <c r="N15" s="15">
        <f>21/24</f>
        <v>0.875</v>
      </c>
    </row>
    <row r="16" spans="1:14" s="11" customFormat="1" ht="24.9" x14ac:dyDescent="0.3">
      <c r="A16" s="9" t="str">
        <f>'1'!A16</f>
        <v>CALIDAD EN LOS SISTEMAS DE INFORMACION</v>
      </c>
      <c r="B16" s="9" t="s">
        <v>34</v>
      </c>
      <c r="C16" s="9" t="str">
        <f>'1'!C16</f>
        <v>610-A</v>
      </c>
      <c r="D16" s="9" t="str">
        <f>'1'!D16</f>
        <v>IINF</v>
      </c>
      <c r="E16" s="9">
        <f>'1'!E16</f>
        <v>17</v>
      </c>
      <c r="F16" s="9">
        <v>15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3">
        <v>79</v>
      </c>
      <c r="N16" s="15">
        <f>15/17</f>
        <v>0.88235294117647056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65</v>
      </c>
      <c r="F18" s="17">
        <f>SUM(F14:F17)</f>
        <v>61</v>
      </c>
      <c r="G18" s="17">
        <f>SUM(G14:G17)</f>
        <v>0</v>
      </c>
      <c r="H18" s="18">
        <f>SUM(F18:G18)/E18</f>
        <v>0.93846153846153846</v>
      </c>
      <c r="I18" s="17">
        <f t="shared" si="0"/>
        <v>4</v>
      </c>
      <c r="J18" s="18">
        <f t="shared" ref="J18" si="2">I18/E18</f>
        <v>6.1538461538461542E-2</v>
      </c>
      <c r="K18" s="17">
        <f>SUM(K14:K17)</f>
        <v>0</v>
      </c>
      <c r="L18" s="18">
        <f t="shared" si="1"/>
        <v>0</v>
      </c>
      <c r="M18" s="17">
        <f>AVERAGE(M14:M17)</f>
        <v>89.333333333333329</v>
      </c>
      <c r="N18" s="19">
        <f>AVERAGE(N14:N17)</f>
        <v>0.89133986928104569</v>
      </c>
    </row>
    <row r="20" spans="1:14" ht="120" customHeight="1" x14ac:dyDescent="0.3">
      <c r="A20" s="48" t="s">
        <v>26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2" spans="1:14" x14ac:dyDescent="0.3">
      <c r="A22" s="12"/>
    </row>
    <row r="23" spans="1:14" x14ac:dyDescent="0.3">
      <c r="B23" s="42" t="s">
        <v>27</v>
      </c>
      <c r="C23" s="42"/>
      <c r="D23" s="42"/>
      <c r="G23" s="43" t="s">
        <v>28</v>
      </c>
      <c r="H23" s="43"/>
      <c r="I23" s="43"/>
      <c r="J23" s="43"/>
    </row>
    <row r="24" spans="1:14" ht="62.25" customHeight="1" x14ac:dyDescent="0.3">
      <c r="B24" s="44"/>
      <c r="C24" s="44"/>
      <c r="D24" s="44"/>
      <c r="G24" s="45"/>
      <c r="H24" s="45"/>
      <c r="I24" s="45"/>
      <c r="J24" s="45"/>
    </row>
    <row r="25" spans="1:14" hidden="1" x14ac:dyDescent="0.3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3"/>
    <row r="27" spans="1:14" ht="45" customHeight="1" x14ac:dyDescent="0.3">
      <c r="B27" s="39" t="str">
        <f>B10</f>
        <v>L.I. SERGIO PELAYO VAQUERO</v>
      </c>
      <c r="C27" s="39"/>
      <c r="D27" s="39"/>
      <c r="E27" s="13"/>
      <c r="F27" s="13"/>
      <c r="G27" s="39" t="s">
        <v>33</v>
      </c>
      <c r="H27" s="39"/>
      <c r="I27" s="39"/>
      <c r="J27" s="3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27" sqref="E2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3">
      <c r="A6" s="54" t="s">
        <v>2</v>
      </c>
      <c r="B6" s="54"/>
      <c r="C6" s="54"/>
      <c r="D6" s="54"/>
      <c r="E6" s="55" t="s">
        <v>30</v>
      </c>
      <c r="F6" s="55"/>
      <c r="G6" s="55"/>
      <c r="H6" s="55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6" t="s">
        <v>3</v>
      </c>
      <c r="B8" s="45">
        <v>3</v>
      </c>
      <c r="C8" s="45"/>
      <c r="D8" s="14" t="s">
        <v>5</v>
      </c>
      <c r="E8" s="27">
        <f>'1'!E8</f>
        <v>3</v>
      </c>
      <c r="F8"/>
      <c r="G8" s="26" t="s">
        <v>6</v>
      </c>
      <c r="H8" s="27">
        <f>'1'!H8</f>
        <v>3</v>
      </c>
      <c r="I8" s="51" t="s">
        <v>7</v>
      </c>
      <c r="J8" s="51"/>
      <c r="K8" s="51"/>
      <c r="L8" s="45" t="str">
        <f>'1'!L8</f>
        <v>Febrero - Julio 2023</v>
      </c>
      <c r="M8" s="45"/>
      <c r="N8" s="45"/>
    </row>
    <row r="10" spans="1:14" x14ac:dyDescent="0.3">
      <c r="A10" s="26" t="s">
        <v>8</v>
      </c>
      <c r="B10" s="45" t="str">
        <f>'1'!B10</f>
        <v>L.I. SERGIO PELAYO VAQUERO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2.9" thickBot="1" x14ac:dyDescent="0.35">
      <c r="B11" s="28"/>
      <c r="C11" s="28"/>
      <c r="E11" s="28"/>
      <c r="F11" s="28"/>
      <c r="G11" s="28"/>
      <c r="H11" s="28"/>
      <c r="I11" s="28"/>
      <c r="J11" s="28"/>
      <c r="K11" s="28"/>
    </row>
    <row r="12" spans="1:14" x14ac:dyDescent="0.3">
      <c r="A12" s="52" t="s">
        <v>9</v>
      </c>
      <c r="B12" s="49" t="s">
        <v>10</v>
      </c>
      <c r="C12" s="49" t="s">
        <v>11</v>
      </c>
      <c r="D12" s="40" t="s">
        <v>12</v>
      </c>
      <c r="E12" s="40" t="s">
        <v>13</v>
      </c>
      <c r="F12" s="40" t="s">
        <v>14</v>
      </c>
      <c r="G12" s="40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6" t="s">
        <v>21</v>
      </c>
    </row>
    <row r="13" spans="1:14" x14ac:dyDescent="0.3">
      <c r="A13" s="53"/>
      <c r="B13" s="50"/>
      <c r="C13" s="50"/>
      <c r="D13" s="41"/>
      <c r="E13" s="41"/>
      <c r="F13" s="25" t="s">
        <v>22</v>
      </c>
      <c r="G13" s="25" t="s">
        <v>23</v>
      </c>
      <c r="H13" s="41"/>
      <c r="I13" s="41"/>
      <c r="J13" s="41"/>
      <c r="K13" s="41"/>
      <c r="L13" s="41"/>
      <c r="M13" s="41"/>
      <c r="N13" s="47"/>
    </row>
    <row r="14" spans="1:14" s="11" customFormat="1" ht="24.9" x14ac:dyDescent="0.3">
      <c r="A14" s="9" t="str">
        <f>'1'!A14</f>
        <v>DESARROLLO  SUSTENTABLE</v>
      </c>
      <c r="B14" s="9" t="s">
        <v>35</v>
      </c>
      <c r="C14" s="9" t="str">
        <f>'1'!C14</f>
        <v>210-A</v>
      </c>
      <c r="D14" s="9" t="str">
        <f ca="1">'1'!D14</f>
        <v>IINF</v>
      </c>
      <c r="E14" s="9">
        <f>'1'!E14</f>
        <v>24</v>
      </c>
      <c r="F14" s="9">
        <v>22</v>
      </c>
      <c r="G14" s="9"/>
      <c r="H14" s="10"/>
      <c r="I14" s="9">
        <f t="shared" ref="I14:I18" si="0">(E14-SUM(F14:G14))-K14</f>
        <v>2</v>
      </c>
      <c r="J14" s="10"/>
      <c r="K14" s="9">
        <v>0</v>
      </c>
      <c r="L14" s="10">
        <f t="shared" ref="L14:L18" si="1">K14/E14</f>
        <v>0</v>
      </c>
      <c r="M14" s="23">
        <v>92</v>
      </c>
      <c r="N14" s="15">
        <f>22/24</f>
        <v>0.91666666666666663</v>
      </c>
    </row>
    <row r="15" spans="1:14" s="11" customFormat="1" ht="24.9" x14ac:dyDescent="0.3">
      <c r="A15" s="9" t="str">
        <f>'1'!A15</f>
        <v>ARQUITECTURA DE  COMPUTADORAS</v>
      </c>
      <c r="B15" s="9" t="s">
        <v>35</v>
      </c>
      <c r="C15" s="9" t="str">
        <f>'1'!C15</f>
        <v>410-A</v>
      </c>
      <c r="D15" s="9" t="str">
        <f>'1'!D15</f>
        <v>IINF</v>
      </c>
      <c r="E15" s="9">
        <f>'1'!E15</f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97</v>
      </c>
      <c r="N15" s="15">
        <f>21/24</f>
        <v>0.875</v>
      </c>
    </row>
    <row r="16" spans="1:14" s="11" customFormat="1" ht="24.9" x14ac:dyDescent="0.3">
      <c r="A16" s="9" t="str">
        <f>'1'!A16</f>
        <v>CALIDAD EN LOS SISTEMAS DE INFORMACION</v>
      </c>
      <c r="B16" s="9" t="s">
        <v>35</v>
      </c>
      <c r="C16" s="9" t="str">
        <f>'1'!C16</f>
        <v>610-A</v>
      </c>
      <c r="D16" s="9" t="str">
        <f>'1'!D16</f>
        <v>IINF</v>
      </c>
      <c r="E16" s="9">
        <f>'1'!E16</f>
        <v>17</v>
      </c>
      <c r="F16" s="9">
        <v>15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3">
        <v>79</v>
      </c>
      <c r="N16" s="15">
        <f>15/17</f>
        <v>0.88235294117647056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65</v>
      </c>
      <c r="F18" s="17">
        <f>SUM(F14:F17)</f>
        <v>61</v>
      </c>
      <c r="G18" s="17">
        <f>SUM(G14:G17)</f>
        <v>0</v>
      </c>
      <c r="H18" s="18">
        <f>SUM(F18:G18)/E18</f>
        <v>0.93846153846153846</v>
      </c>
      <c r="I18" s="17">
        <f t="shared" si="0"/>
        <v>4</v>
      </c>
      <c r="J18" s="18">
        <f t="shared" ref="J18" si="2">I18/E18</f>
        <v>6.1538461538461542E-2</v>
      </c>
      <c r="K18" s="17">
        <f>SUM(K14:K17)</f>
        <v>0</v>
      </c>
      <c r="L18" s="18">
        <f t="shared" si="1"/>
        <v>0</v>
      </c>
      <c r="M18" s="17">
        <f>AVERAGE(M14:M17)</f>
        <v>89.333333333333329</v>
      </c>
      <c r="N18" s="19">
        <f>AVERAGE(N14:N17)</f>
        <v>0.89133986928104569</v>
      </c>
    </row>
    <row r="19" spans="1:14" s="11" customForma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11" customFormat="1" x14ac:dyDescent="0.3">
      <c r="A20" s="48" t="s">
        <v>26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 s="11" customForma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11" customFormat="1" x14ac:dyDescent="0.3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11" customFormat="1" x14ac:dyDescent="0.3">
      <c r="A23" s="1"/>
      <c r="B23" s="42" t="s">
        <v>27</v>
      </c>
      <c r="C23" s="42"/>
      <c r="D23" s="42"/>
      <c r="E23" s="1"/>
      <c r="F23" s="1"/>
      <c r="G23" s="43" t="s">
        <v>28</v>
      </c>
      <c r="H23" s="43"/>
      <c r="I23" s="43"/>
      <c r="J23" s="43"/>
      <c r="K23" s="1"/>
      <c r="L23" s="1"/>
      <c r="M23" s="1"/>
      <c r="N23" s="1"/>
    </row>
    <row r="24" spans="1:14" s="11" customFormat="1" x14ac:dyDescent="0.3">
      <c r="A24" s="1"/>
      <c r="B24" s="44"/>
      <c r="C24" s="44"/>
      <c r="D24" s="44"/>
      <c r="E24" s="1"/>
      <c r="F24" s="1"/>
      <c r="G24" s="45"/>
      <c r="H24" s="45"/>
      <c r="I24" s="45"/>
      <c r="J24" s="45"/>
      <c r="K24" s="1"/>
      <c r="L24" s="1"/>
      <c r="M24" s="1"/>
      <c r="N24" s="1"/>
    </row>
    <row r="25" spans="1:14" s="11" customFormat="1" x14ac:dyDescent="0.3">
      <c r="A25" s="38" t="e">
        <v>#REF!</v>
      </c>
      <c r="B25" s="38"/>
      <c r="C25" s="28"/>
      <c r="D25" s="1"/>
      <c r="E25" s="38"/>
      <c r="F25" s="38"/>
      <c r="G25" s="38"/>
      <c r="H25" s="38"/>
      <c r="I25" s="1"/>
      <c r="J25" s="1"/>
      <c r="K25" s="1"/>
      <c r="L25" s="1"/>
      <c r="M25" s="1"/>
      <c r="N25" s="1"/>
    </row>
    <row r="26" spans="1:14" s="11" customForma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x14ac:dyDescent="0.3">
      <c r="A27" s="1"/>
      <c r="B27" s="39" t="str">
        <f>B10</f>
        <v>L.I. SERGIO PELAYO VAQUERO</v>
      </c>
      <c r="C27" s="39"/>
      <c r="D27" s="39"/>
      <c r="E27" s="13"/>
      <c r="F27" s="13"/>
      <c r="G27" s="39" t="s">
        <v>33</v>
      </c>
      <c r="H27" s="39"/>
      <c r="I27" s="39"/>
      <c r="J27" s="39"/>
      <c r="K27" s="1"/>
      <c r="L27" s="1"/>
      <c r="M27" s="1"/>
      <c r="N27" s="1"/>
    </row>
    <row r="28" spans="1:14" s="11" customFormat="1" ht="16.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1:14" ht="120" customHeight="1" x14ac:dyDescent="0.3">
      <c r="A30" s="48" t="s">
        <v>26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2" spans="1:14" x14ac:dyDescent="0.3">
      <c r="A32" s="12"/>
    </row>
    <row r="33" spans="1:10" x14ac:dyDescent="0.3">
      <c r="B33" s="42" t="s">
        <v>27</v>
      </c>
      <c r="C33" s="42"/>
      <c r="D33" s="42"/>
      <c r="G33" s="43" t="s">
        <v>28</v>
      </c>
      <c r="H33" s="43"/>
      <c r="I33" s="43"/>
      <c r="J33" s="43"/>
    </row>
    <row r="34" spans="1:10" ht="62.25" customHeight="1" x14ac:dyDescent="0.3">
      <c r="B34" s="44"/>
      <c r="C34" s="44"/>
      <c r="D34" s="44"/>
      <c r="G34" s="45"/>
      <c r="H34" s="45"/>
      <c r="I34" s="45"/>
      <c r="J34" s="45"/>
    </row>
    <row r="35" spans="1:10" hidden="1" x14ac:dyDescent="0.3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3"/>
    <row r="37" spans="1:10" ht="45" customHeight="1" x14ac:dyDescent="0.3">
      <c r="B37" s="39" t="str">
        <f>B10</f>
        <v>L.I. SERGIO PELAYO VAQUERO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4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7"/>
  <sheetViews>
    <sheetView topLeftCell="A8" zoomScale="75" zoomScaleNormal="85" zoomScaleSheetLayoutView="100" workbookViewId="0">
      <selection activeCell="N18" sqref="N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3">
      <c r="A6" s="54" t="s">
        <v>38</v>
      </c>
      <c r="B6" s="54"/>
      <c r="C6" s="54"/>
      <c r="D6" s="54"/>
      <c r="E6" s="55"/>
      <c r="F6" s="55"/>
      <c r="G6" s="55"/>
      <c r="H6" s="5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45">
        <v>4</v>
      </c>
      <c r="C8" s="4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51" t="s">
        <v>7</v>
      </c>
      <c r="J8" s="51"/>
      <c r="K8" s="51"/>
      <c r="L8" s="45" t="str">
        <f>'1'!L8</f>
        <v>Febrero - Julio 2023</v>
      </c>
      <c r="M8" s="45"/>
      <c r="N8" s="45"/>
    </row>
    <row r="10" spans="1:14" x14ac:dyDescent="0.3">
      <c r="A10" s="4" t="s">
        <v>8</v>
      </c>
      <c r="B10" s="45" t="str">
        <f>'1'!B10</f>
        <v>L.I. SERGIO PELAYO VAQUERO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9</v>
      </c>
      <c r="B12" s="33" t="s">
        <v>10</v>
      </c>
      <c r="C12" s="33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3">
      <c r="A13" s="36"/>
      <c r="B13" s="34"/>
      <c r="C13" s="34"/>
      <c r="D13" s="30"/>
      <c r="E13" s="30"/>
      <c r="F13" s="34" t="s">
        <v>22</v>
      </c>
      <c r="G13" s="34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9" t="s">
        <v>41</v>
      </c>
      <c r="B14" s="9" t="s">
        <v>36</v>
      </c>
      <c r="C14" s="9" t="s">
        <v>44</v>
      </c>
      <c r="D14" s="9" t="s">
        <v>32</v>
      </c>
      <c r="E14" s="9">
        <v>24</v>
      </c>
      <c r="F14" s="9">
        <v>20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81</v>
      </c>
      <c r="N14" s="15">
        <f>19/24</f>
        <v>0.79166666666666663</v>
      </c>
    </row>
    <row r="15" spans="1:14" s="11" customFormat="1" ht="24.9" x14ac:dyDescent="0.3">
      <c r="A15" s="9" t="s">
        <v>42</v>
      </c>
      <c r="B15" s="9" t="s">
        <v>36</v>
      </c>
      <c r="C15" s="9" t="s">
        <v>45</v>
      </c>
      <c r="D15" s="9" t="s">
        <v>32</v>
      </c>
      <c r="E15" s="9">
        <v>24</v>
      </c>
      <c r="F15" s="9">
        <v>22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90</v>
      </c>
      <c r="N15" s="15">
        <f>21/24</f>
        <v>0.875</v>
      </c>
    </row>
    <row r="16" spans="1:14" s="11" customFormat="1" ht="24.9" x14ac:dyDescent="0.3">
      <c r="A16" s="9" t="s">
        <v>43</v>
      </c>
      <c r="B16" s="9" t="s">
        <v>36</v>
      </c>
      <c r="C16" s="9" t="s">
        <v>46</v>
      </c>
      <c r="D16" s="9" t="s">
        <v>32</v>
      </c>
      <c r="E16" s="9">
        <v>17</v>
      </c>
      <c r="F16" s="9">
        <v>14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73</v>
      </c>
      <c r="N16" s="15">
        <f>10/17</f>
        <v>0.58823529411764708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21"/>
    </row>
    <row r="18" spans="1:14" s="11" customFormat="1" x14ac:dyDescent="0.3">
      <c r="A18" s="36" t="s">
        <v>24</v>
      </c>
      <c r="B18" s="36" t="s">
        <v>25</v>
      </c>
      <c r="C18" s="36" t="s">
        <v>25</v>
      </c>
      <c r="D18" s="36" t="s">
        <v>25</v>
      </c>
      <c r="E18" s="36">
        <v>65</v>
      </c>
      <c r="F18" s="36">
        <v>56</v>
      </c>
      <c r="G18" s="36">
        <v>0</v>
      </c>
      <c r="H18" s="36">
        <v>0.86199999999999999</v>
      </c>
      <c r="I18" s="36">
        <v>9</v>
      </c>
      <c r="J18" s="36">
        <v>0.13800000000000001</v>
      </c>
      <c r="K18" s="36">
        <v>0</v>
      </c>
      <c r="L18" s="36">
        <v>0</v>
      </c>
      <c r="M18" s="36">
        <v>81.333333330000002</v>
      </c>
      <c r="N18" s="36">
        <v>0.83</v>
      </c>
    </row>
    <row r="20" spans="1:14" ht="120" customHeight="1" x14ac:dyDescent="0.3">
      <c r="A20" s="48" t="s">
        <v>26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2" spans="1:14" x14ac:dyDescent="0.3">
      <c r="A22" s="12"/>
    </row>
    <row r="23" spans="1:14" x14ac:dyDescent="0.3">
      <c r="B23" s="42" t="s">
        <v>27</v>
      </c>
      <c r="C23" s="42"/>
      <c r="D23" s="42"/>
      <c r="G23" s="43" t="s">
        <v>28</v>
      </c>
      <c r="H23" s="43"/>
      <c r="I23" s="43"/>
      <c r="J23" s="43"/>
    </row>
    <row r="24" spans="1:14" ht="62.25" customHeight="1" x14ac:dyDescent="0.3">
      <c r="B24" s="44"/>
      <c r="C24" s="44"/>
      <c r="D24" s="44"/>
      <c r="G24" s="45"/>
      <c r="H24" s="45"/>
      <c r="I24" s="45"/>
      <c r="J24" s="45"/>
    </row>
    <row r="25" spans="1:14" hidden="1" x14ac:dyDescent="0.3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3"/>
    <row r="27" spans="1:14" ht="45" customHeight="1" x14ac:dyDescent="0.3">
      <c r="B27" s="39" t="str">
        <f>B10</f>
        <v>L.I. SERGIO PELAYO VAQUERO</v>
      </c>
      <c r="C27" s="39"/>
      <c r="D27" s="39"/>
      <c r="E27" s="13"/>
      <c r="F27" s="13"/>
      <c r="G27" s="39" t="s">
        <v>37</v>
      </c>
      <c r="H27" s="39"/>
      <c r="I27" s="39"/>
      <c r="J27" s="39"/>
    </row>
  </sheetData>
  <mergeCells count="18">
    <mergeCell ref="B10:L10"/>
    <mergeCell ref="B8:C8"/>
    <mergeCell ref="I8:K8"/>
    <mergeCell ref="L8:N8"/>
    <mergeCell ref="B1:N1"/>
    <mergeCell ref="A3:N3"/>
    <mergeCell ref="A5:N5"/>
    <mergeCell ref="A6:D6"/>
    <mergeCell ref="E6:H6"/>
    <mergeCell ref="A25:B25"/>
    <mergeCell ref="E25:H25"/>
    <mergeCell ref="B27:D27"/>
    <mergeCell ref="G27:J27"/>
    <mergeCell ref="A20:N20"/>
    <mergeCell ref="B24:D24"/>
    <mergeCell ref="G24:J24"/>
    <mergeCell ref="B23:D23"/>
    <mergeCell ref="G23:J2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abSelected="1" topLeftCell="A20" zoomScale="113" zoomScaleNormal="85" zoomScaleSheetLayoutView="100" workbookViewId="0">
      <selection activeCell="K18" sqref="K18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3">
      <c r="A6" s="54" t="s">
        <v>39</v>
      </c>
      <c r="B6" s="54"/>
      <c r="C6" s="54"/>
      <c r="D6" s="54"/>
      <c r="E6" s="55" t="s">
        <v>30</v>
      </c>
      <c r="F6" s="55"/>
      <c r="G6" s="55"/>
      <c r="H6" s="5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45">
        <v>5</v>
      </c>
      <c r="C8" s="45"/>
      <c r="D8" s="14" t="s">
        <v>5</v>
      </c>
      <c r="E8" s="20">
        <v>3</v>
      </c>
      <c r="F8"/>
      <c r="G8" s="4" t="s">
        <v>6</v>
      </c>
      <c r="H8" s="20">
        <f>'1'!H8</f>
        <v>3</v>
      </c>
      <c r="I8" s="51" t="s">
        <v>7</v>
      </c>
      <c r="J8" s="51"/>
      <c r="K8" s="51"/>
      <c r="L8" s="45" t="s">
        <v>40</v>
      </c>
      <c r="M8" s="45"/>
      <c r="N8" s="45"/>
    </row>
    <row r="10" spans="1:14" x14ac:dyDescent="0.3">
      <c r="A10" s="4" t="s">
        <v>8</v>
      </c>
      <c r="B10" s="45" t="str">
        <f>'1'!B10</f>
        <v>L.I. SERGIO PELAYO VAQUERO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52" t="s">
        <v>9</v>
      </c>
      <c r="B12" s="49" t="s">
        <v>10</v>
      </c>
      <c r="C12" s="49" t="s">
        <v>11</v>
      </c>
      <c r="D12" s="40" t="s">
        <v>12</v>
      </c>
      <c r="E12" s="40" t="s">
        <v>13</v>
      </c>
      <c r="F12" s="40" t="s">
        <v>14</v>
      </c>
      <c r="G12" s="40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6" t="s">
        <v>21</v>
      </c>
    </row>
    <row r="13" spans="1:14" x14ac:dyDescent="0.3">
      <c r="A13" s="53"/>
      <c r="B13" s="50"/>
      <c r="C13" s="50"/>
      <c r="D13" s="41"/>
      <c r="E13" s="41"/>
      <c r="F13" s="7" t="s">
        <v>22</v>
      </c>
      <c r="G13" s="7" t="s">
        <v>23</v>
      </c>
      <c r="H13" s="41"/>
      <c r="I13" s="41"/>
      <c r="J13" s="41"/>
      <c r="K13" s="41"/>
      <c r="L13" s="41"/>
      <c r="M13" s="41"/>
      <c r="N13" s="47"/>
    </row>
    <row r="14" spans="1:14" s="11" customFormat="1" x14ac:dyDescent="0.3">
      <c r="A14" s="9" t="s">
        <v>41</v>
      </c>
      <c r="B14" s="9" t="s">
        <v>18</v>
      </c>
      <c r="C14" s="9" t="s">
        <v>44</v>
      </c>
      <c r="D14" s="9" t="s">
        <v>32</v>
      </c>
      <c r="E14" s="9">
        <v>24</v>
      </c>
      <c r="F14" s="9">
        <v>23</v>
      </c>
      <c r="G14" s="9"/>
      <c r="H14" s="10">
        <v>0.96</v>
      </c>
      <c r="I14" s="9">
        <v>1</v>
      </c>
      <c r="J14" s="10">
        <v>0.04</v>
      </c>
      <c r="K14" s="9">
        <v>0</v>
      </c>
      <c r="L14" s="10">
        <v>0</v>
      </c>
      <c r="M14" s="9">
        <v>96</v>
      </c>
      <c r="N14" s="15">
        <f>19/24</f>
        <v>0.79166666666666663</v>
      </c>
    </row>
    <row r="15" spans="1:14" s="11" customFormat="1" x14ac:dyDescent="0.3">
      <c r="A15" s="9" t="s">
        <v>42</v>
      </c>
      <c r="B15" s="9" t="s">
        <v>18</v>
      </c>
      <c r="C15" s="9" t="s">
        <v>45</v>
      </c>
      <c r="D15" s="9" t="s">
        <v>32</v>
      </c>
      <c r="E15" s="9">
        <v>25</v>
      </c>
      <c r="F15" s="9">
        <v>24</v>
      </c>
      <c r="G15" s="9"/>
      <c r="H15" s="10">
        <v>0.96</v>
      </c>
      <c r="I15" s="9">
        <v>1</v>
      </c>
      <c r="J15" s="10">
        <v>0.04</v>
      </c>
      <c r="K15" s="9">
        <v>0</v>
      </c>
      <c r="L15" s="10">
        <v>0</v>
      </c>
      <c r="M15" s="9">
        <v>93</v>
      </c>
      <c r="N15" s="15">
        <f>21/25</f>
        <v>0.84</v>
      </c>
    </row>
    <row r="16" spans="1:14" s="11" customFormat="1" ht="24.9" x14ac:dyDescent="0.3">
      <c r="A16" s="9" t="s">
        <v>43</v>
      </c>
      <c r="B16" s="9" t="s">
        <v>18</v>
      </c>
      <c r="C16" s="9" t="s">
        <v>46</v>
      </c>
      <c r="D16" s="9" t="s">
        <v>32</v>
      </c>
      <c r="E16" s="9">
        <v>17</v>
      </c>
      <c r="F16" s="9">
        <v>17</v>
      </c>
      <c r="G16" s="9"/>
      <c r="H16" s="10">
        <v>1</v>
      </c>
      <c r="I16" s="9">
        <v>0</v>
      </c>
      <c r="J16" s="10">
        <v>0</v>
      </c>
      <c r="K16" s="9">
        <v>0</v>
      </c>
      <c r="L16" s="10">
        <v>0</v>
      </c>
      <c r="M16" s="9">
        <v>89</v>
      </c>
      <c r="N16" s="15">
        <f>9/17</f>
        <v>0.52941176470588236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21"/>
    </row>
    <row r="18" spans="1:14" s="11" customFormat="1" x14ac:dyDescent="0.3">
      <c r="A18" s="37" t="s">
        <v>24</v>
      </c>
      <c r="B18" s="37" t="s">
        <v>25</v>
      </c>
      <c r="C18" s="37" t="s">
        <v>25</v>
      </c>
      <c r="D18" s="37" t="s">
        <v>25</v>
      </c>
      <c r="E18" s="37">
        <f>SUM(E14:E16)</f>
        <v>66</v>
      </c>
      <c r="F18" s="37">
        <f>SUM(F14:F16)</f>
        <v>64</v>
      </c>
      <c r="G18" s="37">
        <v>0</v>
      </c>
      <c r="H18" s="10">
        <f>64/66</f>
        <v>0.96969696969696972</v>
      </c>
      <c r="I18" s="37">
        <v>2</v>
      </c>
      <c r="J18" s="10">
        <f>I18/E18</f>
        <v>3.0303030303030304E-2</v>
      </c>
      <c r="K18" s="37">
        <v>0</v>
      </c>
      <c r="L18" s="37">
        <v>0</v>
      </c>
      <c r="M18" s="37">
        <f>AVERAGE(M14:M16)</f>
        <v>92.666666666666671</v>
      </c>
      <c r="N18" s="57">
        <f>AVERAGE(N14:N16)</f>
        <v>0.72035947712418302</v>
      </c>
    </row>
    <row r="20" spans="1:14" ht="120" customHeight="1" x14ac:dyDescent="0.3">
      <c r="A20" s="48" t="s">
        <v>26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2" spans="1:14" x14ac:dyDescent="0.3">
      <c r="A22" s="12"/>
    </row>
    <row r="23" spans="1:14" x14ac:dyDescent="0.3">
      <c r="B23" s="42" t="s">
        <v>27</v>
      </c>
      <c r="C23" s="42"/>
      <c r="D23" s="42"/>
      <c r="G23" s="43" t="s">
        <v>28</v>
      </c>
      <c r="H23" s="43"/>
      <c r="I23" s="43"/>
      <c r="J23" s="43"/>
    </row>
    <row r="24" spans="1:14" ht="62.25" customHeight="1" x14ac:dyDescent="0.3">
      <c r="B24" s="44"/>
      <c r="C24" s="44"/>
      <c r="D24" s="44"/>
      <c r="G24" s="45"/>
      <c r="H24" s="45"/>
      <c r="I24" s="45"/>
      <c r="J24" s="45"/>
    </row>
    <row r="25" spans="1:14" hidden="1" x14ac:dyDescent="0.3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3"/>
    <row r="27" spans="1:14" ht="45" customHeight="1" x14ac:dyDescent="0.3">
      <c r="B27" s="39" t="str">
        <f>B10</f>
        <v>L.I. SERGIO PELAYO VAQUERO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2023-07-04T02:12:15Z</dcterms:modified>
  <cp:category/>
  <cp:contentStatus/>
</cp:coreProperties>
</file>