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L 2023\EVIDENCIAS FEB-JUL 2023\ERC\"/>
    </mc:Choice>
  </mc:AlternateContent>
  <xr:revisionPtr revIDLastSave="0" documentId="13_ncr:1_{A21D2CE0-D715-42E4-9FE8-CFC19C585A2F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externalReferences>
    <externalReference r:id="rId6"/>
  </externalReference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'4'!$A$1:$N$38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25" l="1"/>
  <c r="I17" i="25"/>
  <c r="L16" i="25"/>
  <c r="I16" i="25"/>
  <c r="E15" i="25"/>
  <c r="L15" i="25" s="1"/>
  <c r="A15" i="25"/>
  <c r="I15" i="25" l="1"/>
  <c r="A14" i="24" l="1"/>
  <c r="D16" i="24"/>
  <c r="I15" i="24"/>
  <c r="L15" i="24"/>
  <c r="L19" i="24" l="1"/>
  <c r="I19" i="24"/>
  <c r="I17" i="10" l="1"/>
  <c r="E14" i="23" l="1"/>
  <c r="L14" i="23" s="1"/>
  <c r="E15" i="23"/>
  <c r="L15" i="23" s="1"/>
  <c r="E16" i="23"/>
  <c r="L16" i="23" s="1"/>
  <c r="N28" i="25"/>
  <c r="M28" i="25"/>
  <c r="K28" i="25"/>
  <c r="G28" i="25"/>
  <c r="F28" i="25"/>
  <c r="B10" i="25"/>
  <c r="B37" i="25" s="1"/>
  <c r="H8" i="25"/>
  <c r="E8" i="25"/>
  <c r="N29" i="24"/>
  <c r="M29" i="24"/>
  <c r="K29" i="24"/>
  <c r="F29" i="24"/>
  <c r="E18" i="24"/>
  <c r="L18" i="24" s="1"/>
  <c r="C18" i="24"/>
  <c r="A18" i="24"/>
  <c r="E17" i="24"/>
  <c r="D17" i="24"/>
  <c r="C17" i="24"/>
  <c r="A17" i="24"/>
  <c r="E16" i="24"/>
  <c r="I16" i="24" s="1"/>
  <c r="C16" i="24"/>
  <c r="A16" i="24"/>
  <c r="E14" i="24"/>
  <c r="L14" i="24" s="1"/>
  <c r="D14" i="24"/>
  <c r="C14" i="24"/>
  <c r="B10" i="24"/>
  <c r="B38" i="24" s="1"/>
  <c r="H8" i="24"/>
  <c r="E8" i="24"/>
  <c r="N28" i="23"/>
  <c r="M28" i="23"/>
  <c r="K28" i="23"/>
  <c r="F28" i="23"/>
  <c r="E17" i="23"/>
  <c r="C17" i="23"/>
  <c r="A17" i="23"/>
  <c r="D16" i="23"/>
  <c r="C16" i="23"/>
  <c r="A16" i="23"/>
  <c r="D15" i="23"/>
  <c r="C15" i="23"/>
  <c r="A15" i="23"/>
  <c r="D14" i="23"/>
  <c r="C14" i="23"/>
  <c r="B10" i="23"/>
  <c r="B37" i="23" s="1"/>
  <c r="H8" i="23"/>
  <c r="E8" i="23"/>
  <c r="A15" i="22"/>
  <c r="C15" i="22"/>
  <c r="D15" i="22"/>
  <c r="E15" i="22"/>
  <c r="A16" i="22"/>
  <c r="C16" i="22"/>
  <c r="D16" i="22"/>
  <c r="E16" i="22"/>
  <c r="L16" i="22" s="1"/>
  <c r="A17" i="22"/>
  <c r="C17" i="22"/>
  <c r="D17" i="22"/>
  <c r="E17" i="22"/>
  <c r="L17" i="22" s="1"/>
  <c r="C14" i="22"/>
  <c r="D14" i="22"/>
  <c r="E14" i="22"/>
  <c r="A14" i="22"/>
  <c r="B10" i="22"/>
  <c r="B37" i="22" s="1"/>
  <c r="L8" i="22"/>
  <c r="H8" i="22"/>
  <c r="E8" i="22"/>
  <c r="K28" i="22"/>
  <c r="L15" i="22"/>
  <c r="B37" i="10"/>
  <c r="N28" i="10"/>
  <c r="M28" i="10"/>
  <c r="K28" i="10"/>
  <c r="F28" i="10"/>
  <c r="E28" i="10"/>
  <c r="L17" i="10"/>
  <c r="L16" i="10"/>
  <c r="I16" i="10"/>
  <c r="L15" i="10"/>
  <c r="I15" i="10"/>
  <c r="L14" i="10"/>
  <c r="I14" i="10"/>
  <c r="E28" i="25"/>
  <c r="L16" i="24"/>
  <c r="L17" i="23"/>
  <c r="I18" i="24" l="1"/>
  <c r="L17" i="24"/>
  <c r="I28" i="10"/>
  <c r="E28" i="23"/>
  <c r="L28" i="23" s="1"/>
  <c r="E28" i="22"/>
  <c r="L28" i="22" s="1"/>
  <c r="L28" i="10"/>
  <c r="L14" i="22"/>
  <c r="E29" i="24"/>
  <c r="L28" i="25"/>
  <c r="I28" i="25"/>
  <c r="L29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<sst xmlns="http://schemas.openxmlformats.org/spreadsheetml/2006/main" count="225" uniqueCount="61">
  <si>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</si>
  <si>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</si>
  <si>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</si>
  <si>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</si>
  <si>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</si>
  <si>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</si>
  <si>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</si>
  <si>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</si>
  <si>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</si>
  <si>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</si>
  <si>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</si>
  <si>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</si>
  <si>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</si>
  <si>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</si>
  <si>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</si>
  <si>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</si>
  <si>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</si>
  <si>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</si>
  <si>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</si>
  <si>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</si>
  <si>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</si>
  <si>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</si>
  <si>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</si>
  <si>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</si>
  <si>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</si>
  <si>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</si>
  <si>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</si>
  <si>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</si>
  <si>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</si>
  <si>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</si>
  <si>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</si>
  <si>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</si>
  <si>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</si>
  <si>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SEPTIEMBRE2022-ENERO2023</t>
  </si>
  <si>
    <t xml:space="preserve"> </t>
  </si>
  <si>
    <t>D.E. TONATIUH SOSME SANCHEZ</t>
  </si>
  <si>
    <t>ING. EDGAR ROMAN CARDENAS</t>
  </si>
  <si>
    <t>IEME</t>
  </si>
  <si>
    <t>Calculo Integral</t>
  </si>
  <si>
    <t>Ecuaciones Diferenciales</t>
  </si>
  <si>
    <t>202B</t>
  </si>
  <si>
    <t>211B</t>
  </si>
  <si>
    <t>210B</t>
  </si>
  <si>
    <t>406A</t>
  </si>
  <si>
    <t>IINF</t>
  </si>
  <si>
    <t>IAM</t>
  </si>
  <si>
    <t>202 B</t>
  </si>
  <si>
    <t>Algebra Lineal</t>
  </si>
  <si>
    <t>Ecuaciones  Diferenciales</t>
  </si>
  <si>
    <t>IMCT</t>
  </si>
  <si>
    <t xml:space="preserve"> 211B</t>
  </si>
  <si>
    <t>Calcul  Integral</t>
  </si>
  <si>
    <t>II</t>
  </si>
  <si>
    <t>III</t>
  </si>
  <si>
    <t>IAMB</t>
  </si>
  <si>
    <t>DEPARTAMENTO DE CIENCIAS BASICAS</t>
  </si>
  <si>
    <t>MC. TONATIUH SOSME SANCHEZ</t>
  </si>
  <si>
    <t>FEBRERO-JULIO 2023</t>
  </si>
  <si>
    <t>IV</t>
  </si>
  <si>
    <t>V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</si>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</sst>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GAR%20ROMAN/Downloads/216%20REPORTE%20FINA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2"/>
      <sheetName val="3"/>
      <sheetName val="4"/>
      <sheetName val="Final"/>
    </sheetNames>
    <sheetDataSet>
      <sheetData sheetId="0">
        <row r="15">
          <cell r="A15" t="str">
            <v>Algebra Lineal</v>
          </cell>
          <cell r="E15">
            <v>22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4" zoomScale="85" zoomScaleNormal="85" zoomScaleSheetLayoutView="100" workbookViewId="0">
      <selection activeCell="B14" sqref="B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3</v>
      </c>
      <c r="I8" s="32" t="s">
        <v>7</v>
      </c>
      <c r="J8" s="32"/>
      <c r="K8" s="32"/>
      <c r="L8" s="33" t="s">
        <v>33</v>
      </c>
      <c r="M8" s="33"/>
      <c r="N8" s="33"/>
    </row>
    <row r="10" spans="1:14" x14ac:dyDescent="0.25">
      <c r="A10" s="4" t="s">
        <v>8</v>
      </c>
      <c r="B10" s="33" t="s">
        <v>36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8" t="s">
        <v>51</v>
      </c>
      <c r="B14" s="9" t="s">
        <v>21</v>
      </c>
      <c r="C14" s="9" t="s">
        <v>46</v>
      </c>
      <c r="D14" s="9" t="s">
        <v>37</v>
      </c>
      <c r="E14" s="9">
        <v>18</v>
      </c>
      <c r="F14" s="9">
        <v>18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80</v>
      </c>
      <c r="N14" s="15">
        <v>0.83</v>
      </c>
    </row>
    <row r="15" spans="1:14" s="11" customFormat="1" ht="26.4" x14ac:dyDescent="0.25">
      <c r="A15" s="8" t="s">
        <v>47</v>
      </c>
      <c r="B15" s="9" t="s">
        <v>21</v>
      </c>
      <c r="C15" s="9" t="s">
        <v>50</v>
      </c>
      <c r="D15" s="9" t="s">
        <v>49</v>
      </c>
      <c r="E15" s="9">
        <v>22</v>
      </c>
      <c r="F15" s="9">
        <v>22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80</v>
      </c>
      <c r="N15" s="15">
        <v>0.91</v>
      </c>
    </row>
    <row r="16" spans="1:14" s="11" customFormat="1" x14ac:dyDescent="0.25">
      <c r="A16" s="8" t="s">
        <v>38</v>
      </c>
      <c r="B16" s="9" t="s">
        <v>21</v>
      </c>
      <c r="C16" s="9" t="s">
        <v>42</v>
      </c>
      <c r="D16" s="9" t="s">
        <v>44</v>
      </c>
      <c r="E16" s="9">
        <v>20</v>
      </c>
      <c r="F16" s="9">
        <v>20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74</v>
      </c>
      <c r="N16" s="15">
        <v>0.36</v>
      </c>
    </row>
    <row r="17" spans="1:18" s="11" customFormat="1" x14ac:dyDescent="0.25">
      <c r="A17" s="8" t="s">
        <v>48</v>
      </c>
      <c r="B17" s="9" t="s">
        <v>21</v>
      </c>
      <c r="C17" s="9" t="s">
        <v>43</v>
      </c>
      <c r="D17" s="9" t="s">
        <v>45</v>
      </c>
      <c r="E17" s="9">
        <v>23</v>
      </c>
      <c r="F17" s="9">
        <v>23</v>
      </c>
      <c r="G17" s="9"/>
      <c r="H17" s="10"/>
      <c r="I17" s="9">
        <f>(E17-SUM(F17:G17))-K17</f>
        <v>0</v>
      </c>
      <c r="J17" s="10"/>
      <c r="K17" s="9">
        <v>0</v>
      </c>
      <c r="L17" s="10">
        <f t="shared" si="1"/>
        <v>0</v>
      </c>
      <c r="M17" s="9">
        <v>70</v>
      </c>
      <c r="N17" s="15">
        <v>1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34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83</v>
      </c>
      <c r="F28" s="17">
        <f>SUM(F14:F27)</f>
        <v>83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76</v>
      </c>
      <c r="N28" s="19">
        <f>AVERAGE(N14:N27)</f>
        <v>0.77500000000000002</v>
      </c>
    </row>
    <row r="30" spans="1:18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EDGAR ROMAN CARDENAS</v>
      </c>
      <c r="C37" s="39"/>
      <c r="D37" s="39"/>
      <c r="E37" s="13"/>
      <c r="F37" s="13"/>
      <c r="G37" s="39" t="s">
        <v>35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0" zoomScale="85" zoomScaleNormal="85" zoomScaleSheetLayoutView="100" workbookViewId="0">
      <selection activeCell="F28" sqref="F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5">
      <c r="A10" s="4" t="s">
        <v>8</v>
      </c>
      <c r="B10" s="33" t="str">
        <f>'1'!B10</f>
        <v>ING. EDGAR ROMAN CARDENAS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Calcul  Integral</v>
      </c>
      <c r="B14" s="9" t="s">
        <v>52</v>
      </c>
      <c r="C14" s="9" t="str">
        <f>'1'!C14</f>
        <v>202 B</v>
      </c>
      <c r="D14" s="9" t="str">
        <f>'1'!D14</f>
        <v>IEME</v>
      </c>
      <c r="E14" s="9">
        <f>'1'!E14</f>
        <v>18</v>
      </c>
      <c r="F14" s="9">
        <v>18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79</v>
      </c>
      <c r="N14" s="15">
        <v>0.61</v>
      </c>
    </row>
    <row r="15" spans="1:14" s="11" customFormat="1" ht="26.4" x14ac:dyDescent="0.25">
      <c r="A15" s="9" t="str">
        <f>'1'!A15</f>
        <v>Algebra Lineal</v>
      </c>
      <c r="B15" s="9" t="s">
        <v>52</v>
      </c>
      <c r="C15" s="9" t="str">
        <f>'1'!C15</f>
        <v xml:space="preserve"> 211B</v>
      </c>
      <c r="D15" s="9" t="str">
        <f>'1'!D15</f>
        <v>IMCT</v>
      </c>
      <c r="E15" s="9">
        <f>'1'!E15</f>
        <v>22</v>
      </c>
      <c r="F15" s="9">
        <v>22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76</v>
      </c>
      <c r="N15" s="15">
        <v>0.59</v>
      </c>
    </row>
    <row r="16" spans="1:14" s="11" customFormat="1" x14ac:dyDescent="0.25">
      <c r="A16" s="9" t="str">
        <f>'1'!A16</f>
        <v>Calculo Integral</v>
      </c>
      <c r="B16" s="9" t="s">
        <v>52</v>
      </c>
      <c r="C16" s="9" t="str">
        <f>'1'!C16</f>
        <v>210B</v>
      </c>
      <c r="D16" s="9" t="str">
        <f>'1'!D16</f>
        <v>IINF</v>
      </c>
      <c r="E16" s="9">
        <f>'1'!E16</f>
        <v>20</v>
      </c>
      <c r="F16" s="9">
        <v>20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73</v>
      </c>
      <c r="N16" s="15">
        <v>0.4</v>
      </c>
    </row>
    <row r="17" spans="1:14" s="11" customFormat="1" x14ac:dyDescent="0.25">
      <c r="A17" s="9" t="str">
        <f>'1'!A17</f>
        <v>Ecuaciones  Diferenciales</v>
      </c>
      <c r="B17" s="9" t="s">
        <v>52</v>
      </c>
      <c r="C17" s="9" t="str">
        <f>'1'!C17</f>
        <v>406A</v>
      </c>
      <c r="D17" s="9" t="str">
        <f>'1'!D17</f>
        <v>IAM</v>
      </c>
      <c r="E17" s="9">
        <f>'1'!E17</f>
        <v>23</v>
      </c>
      <c r="F17" s="9">
        <v>23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76</v>
      </c>
      <c r="N17" s="15">
        <v>0.65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83</v>
      </c>
      <c r="F28" s="17">
        <v>83</v>
      </c>
      <c r="G28" s="17"/>
      <c r="H28" s="18"/>
      <c r="I28" s="17">
        <v>0</v>
      </c>
      <c r="J28" s="18"/>
      <c r="K28" s="17">
        <f>SUM(K14:K27)</f>
        <v>0</v>
      </c>
      <c r="L28" s="18">
        <f t="shared" si="0"/>
        <v>0</v>
      </c>
      <c r="M28" s="17"/>
      <c r="N28" s="19"/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EDGAR ROMAN CARDENAS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4" zoomScale="85" zoomScaleNormal="85" zoomScaleSheetLayoutView="100" workbookViewId="0">
      <selection activeCell="N14" sqref="N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9.332031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55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">
        <v>57</v>
      </c>
      <c r="M8" s="33"/>
      <c r="N8" s="33"/>
    </row>
    <row r="10" spans="1:14" x14ac:dyDescent="0.25">
      <c r="A10" s="4" t="s">
        <v>8</v>
      </c>
      <c r="B10" s="33" t="str">
        <f>'1'!B10</f>
        <v>ING. EDGAR ROMAN CARDENAS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">
        <v>38</v>
      </c>
      <c r="B14" s="9" t="s">
        <v>53</v>
      </c>
      <c r="C14" s="9" t="str">
        <f>'1'!C14</f>
        <v>202 B</v>
      </c>
      <c r="D14" s="9" t="str">
        <f>'1'!D14</f>
        <v>IEME</v>
      </c>
      <c r="E14" s="9">
        <f>'1'!E14</f>
        <v>18</v>
      </c>
      <c r="F14" s="9">
        <v>18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75</v>
      </c>
      <c r="N14" s="15">
        <v>0.44</v>
      </c>
    </row>
    <row r="15" spans="1:14" s="11" customFormat="1" ht="26.4" x14ac:dyDescent="0.25">
      <c r="A15" s="9" t="str">
        <f>'1'!A15</f>
        <v>Algebra Lineal</v>
      </c>
      <c r="B15" s="9" t="s">
        <v>53</v>
      </c>
      <c r="C15" s="9" t="str">
        <f>'1'!C15</f>
        <v xml:space="preserve"> 211B</v>
      </c>
      <c r="D15" s="9" t="str">
        <f>'1'!D15</f>
        <v>IMCT</v>
      </c>
      <c r="E15" s="9">
        <f>'1'!E15</f>
        <v>22</v>
      </c>
      <c r="F15" s="9">
        <v>22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79</v>
      </c>
      <c r="N15" s="15">
        <v>0.86</v>
      </c>
    </row>
    <row r="16" spans="1:14" s="11" customFormat="1" x14ac:dyDescent="0.25">
      <c r="A16" s="9" t="str">
        <f>'1'!A16</f>
        <v>Calculo Integral</v>
      </c>
      <c r="B16" s="9" t="s">
        <v>53</v>
      </c>
      <c r="C16" s="9" t="str">
        <f>'1'!C16</f>
        <v>210B</v>
      </c>
      <c r="D16" s="9" t="str">
        <f>'1'!D16</f>
        <v>IINF</v>
      </c>
      <c r="E16" s="9">
        <f>'1'!E16</f>
        <v>20</v>
      </c>
      <c r="F16" s="9">
        <v>20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77</v>
      </c>
      <c r="N16" s="15">
        <v>0.5</v>
      </c>
    </row>
    <row r="17" spans="1:14" s="11" customFormat="1" x14ac:dyDescent="0.25">
      <c r="A17" s="9" t="str">
        <f>'1'!A17</f>
        <v>Ecuaciones  Diferenciales</v>
      </c>
      <c r="B17" s="9" t="s">
        <v>53</v>
      </c>
      <c r="C17" s="9" t="str">
        <f>'1'!C17</f>
        <v>406A</v>
      </c>
      <c r="D17" s="9" t="s">
        <v>54</v>
      </c>
      <c r="E17" s="9">
        <f>'1'!E17</f>
        <v>23</v>
      </c>
      <c r="F17" s="9">
        <v>20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76</v>
      </c>
      <c r="N17" s="15">
        <v>0.56000000000000005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83</v>
      </c>
      <c r="F28" s="17">
        <f>SUM(F14:F27)</f>
        <v>80</v>
      </c>
      <c r="G28" s="17"/>
      <c r="H28" s="18"/>
      <c r="I28" s="17">
        <v>0</v>
      </c>
      <c r="J28" s="18"/>
      <c r="K28" s="17">
        <f>SUM(K14:K27)</f>
        <v>0</v>
      </c>
      <c r="L28" s="18">
        <f t="shared" si="0"/>
        <v>0</v>
      </c>
      <c r="M28" s="17">
        <f>AVERAGE(M14:M27)</f>
        <v>76.75</v>
      </c>
      <c r="N28" s="19">
        <f>AVERAGE(N14:N27)</f>
        <v>0.59000000000000008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EDGAR ROMAN CARDENAS</v>
      </c>
      <c r="C37" s="39"/>
      <c r="D37" s="39"/>
      <c r="E37" s="13"/>
      <c r="F37" s="13"/>
      <c r="G37" s="39" t="s">
        <v>56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8"/>
  <sheetViews>
    <sheetView zoomScale="85" zoomScaleNormal="85" zoomScaleSheetLayoutView="100" workbookViewId="0">
      <selection activeCell="P40" sqref="P4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3.332031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55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">
        <v>57</v>
      </c>
      <c r="M8" s="33"/>
      <c r="N8" s="33"/>
    </row>
    <row r="10" spans="1:14" x14ac:dyDescent="0.25">
      <c r="A10" s="4" t="s">
        <v>8</v>
      </c>
      <c r="B10" s="33" t="str">
        <f>'1'!B10</f>
        <v>ING. EDGAR ROMAN CARDENAS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Calcul  Integral</v>
      </c>
      <c r="B14" s="9" t="s">
        <v>58</v>
      </c>
      <c r="C14" s="9" t="str">
        <f>'1'!C14</f>
        <v>202 B</v>
      </c>
      <c r="D14" s="9" t="str">
        <f>'1'!D14</f>
        <v>IEME</v>
      </c>
      <c r="E14" s="9">
        <f>'1'!E14</f>
        <v>18</v>
      </c>
      <c r="F14" s="9">
        <v>18</v>
      </c>
      <c r="G14" s="9"/>
      <c r="H14" s="10"/>
      <c r="I14" s="9">
        <v>0</v>
      </c>
      <c r="J14" s="10"/>
      <c r="K14" s="9">
        <v>0</v>
      </c>
      <c r="L14" s="10">
        <f t="shared" ref="L14:L29" si="0">K14/E14</f>
        <v>0</v>
      </c>
      <c r="M14" s="9">
        <v>73</v>
      </c>
      <c r="N14" s="15">
        <v>0.5</v>
      </c>
    </row>
    <row r="15" spans="1:14" s="11" customFormat="1" x14ac:dyDescent="0.25">
      <c r="A15" s="9" t="s">
        <v>47</v>
      </c>
      <c r="B15" s="9" t="s">
        <v>58</v>
      </c>
      <c r="C15" s="9" t="s">
        <v>41</v>
      </c>
      <c r="D15" s="9" t="s">
        <v>49</v>
      </c>
      <c r="E15" s="9">
        <v>22</v>
      </c>
      <c r="F15" s="9">
        <v>22</v>
      </c>
      <c r="G15" s="9"/>
      <c r="H15" s="10"/>
      <c r="I15" s="9">
        <f t="shared" ref="I15" si="1">(E15-SUM(F15:G15))-K15</f>
        <v>0</v>
      </c>
      <c r="J15" s="10"/>
      <c r="K15" s="9">
        <v>0</v>
      </c>
      <c r="L15" s="10">
        <f t="shared" ref="L15" si="2">K15/E15</f>
        <v>0</v>
      </c>
      <c r="M15" s="9">
        <v>72</v>
      </c>
      <c r="N15" s="15">
        <v>0.27</v>
      </c>
    </row>
    <row r="16" spans="1:14" s="11" customFormat="1" ht="26.4" x14ac:dyDescent="0.25">
      <c r="A16" s="9" t="str">
        <f>'1'!A15</f>
        <v>Algebra Lineal</v>
      </c>
      <c r="B16" s="9" t="s">
        <v>59</v>
      </c>
      <c r="C16" s="9" t="str">
        <f>'1'!C15</f>
        <v xml:space="preserve"> 211B</v>
      </c>
      <c r="D16" s="9" t="str">
        <f>'1'!D15</f>
        <v>IMCT</v>
      </c>
      <c r="E16" s="9">
        <f>'1'!E15</f>
        <v>22</v>
      </c>
      <c r="F16" s="9">
        <v>22</v>
      </c>
      <c r="G16" s="9"/>
      <c r="H16" s="10"/>
      <c r="I16" s="9">
        <f t="shared" ref="I16:I18" si="3">(E16-SUM(F16:G16))-K16</f>
        <v>0</v>
      </c>
      <c r="J16" s="10"/>
      <c r="K16" s="9">
        <v>0</v>
      </c>
      <c r="L16" s="10">
        <f t="shared" si="0"/>
        <v>0</v>
      </c>
      <c r="M16" s="9">
        <v>72</v>
      </c>
      <c r="N16" s="15">
        <v>0.23</v>
      </c>
    </row>
    <row r="17" spans="1:14" s="11" customFormat="1" x14ac:dyDescent="0.25">
      <c r="A17" s="9" t="str">
        <f>'1'!A16</f>
        <v>Calculo Integral</v>
      </c>
      <c r="B17" s="9" t="s">
        <v>58</v>
      </c>
      <c r="C17" s="9" t="str">
        <f>'1'!C16</f>
        <v>210B</v>
      </c>
      <c r="D17" s="9" t="str">
        <f>'1'!D16</f>
        <v>IINF</v>
      </c>
      <c r="E17" s="9">
        <f>'1'!E16</f>
        <v>20</v>
      </c>
      <c r="F17" s="9">
        <v>20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74</v>
      </c>
      <c r="N17" s="15">
        <v>0.55000000000000004</v>
      </c>
    </row>
    <row r="18" spans="1:14" s="11" customFormat="1" x14ac:dyDescent="0.25">
      <c r="A18" s="9" t="str">
        <f>'1'!A17</f>
        <v>Ecuaciones  Diferenciales</v>
      </c>
      <c r="B18" s="9" t="s">
        <v>58</v>
      </c>
      <c r="C18" s="9" t="str">
        <f>'1'!C17</f>
        <v>406A</v>
      </c>
      <c r="D18" s="9" t="s">
        <v>54</v>
      </c>
      <c r="E18" s="9">
        <f>'1'!E17</f>
        <v>23</v>
      </c>
      <c r="F18" s="9">
        <v>23</v>
      </c>
      <c r="G18" s="9"/>
      <c r="H18" s="10"/>
      <c r="I18" s="9">
        <f t="shared" si="3"/>
        <v>0</v>
      </c>
      <c r="J18" s="10"/>
      <c r="K18" s="9">
        <v>0</v>
      </c>
      <c r="L18" s="10">
        <f t="shared" si="0"/>
        <v>0</v>
      </c>
      <c r="M18" s="9">
        <v>74</v>
      </c>
      <c r="N18" s="15">
        <v>0.48</v>
      </c>
    </row>
    <row r="19" spans="1:14" s="11" customFormat="1" x14ac:dyDescent="0.25">
      <c r="A19" s="9" t="s">
        <v>39</v>
      </c>
      <c r="B19" s="9" t="s">
        <v>59</v>
      </c>
      <c r="C19" s="9" t="s">
        <v>43</v>
      </c>
      <c r="D19" s="9" t="s">
        <v>54</v>
      </c>
      <c r="E19" s="9">
        <v>23</v>
      </c>
      <c r="F19" s="9">
        <v>23</v>
      </c>
      <c r="G19" s="9"/>
      <c r="H19" s="10"/>
      <c r="I19" s="9">
        <f t="shared" ref="I19" si="4">(E19-SUM(F19:G19))-K19</f>
        <v>0</v>
      </c>
      <c r="J19" s="10"/>
      <c r="K19" s="9">
        <v>0</v>
      </c>
      <c r="L19" s="10">
        <f t="shared" si="0"/>
        <v>0</v>
      </c>
      <c r="M19" s="9">
        <v>70</v>
      </c>
      <c r="N19" s="15">
        <v>1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8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128</v>
      </c>
      <c r="F29" s="17">
        <f>SUM(F14:F28)</f>
        <v>128</v>
      </c>
      <c r="G29" s="17"/>
      <c r="H29" s="18"/>
      <c r="I29" s="17">
        <v>0</v>
      </c>
      <c r="J29" s="18"/>
      <c r="K29" s="17">
        <f>SUM(K14:K28)</f>
        <v>0</v>
      </c>
      <c r="L29" s="18">
        <f t="shared" si="0"/>
        <v>0</v>
      </c>
      <c r="M29" s="17">
        <f>AVERAGE(M14:M28)</f>
        <v>72.5</v>
      </c>
      <c r="N29" s="19">
        <f>AVERAGE(N14:N28)</f>
        <v>0.505</v>
      </c>
    </row>
    <row r="31" spans="1:14" ht="120" customHeight="1" x14ac:dyDescent="0.25">
      <c r="A31" s="29" t="s">
        <v>26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3" spans="1:10" x14ac:dyDescent="0.25">
      <c r="A33" s="12"/>
    </row>
    <row r="34" spans="1:10" x14ac:dyDescent="0.25">
      <c r="B34" s="36" t="s">
        <v>27</v>
      </c>
      <c r="C34" s="36"/>
      <c r="D34" s="36"/>
      <c r="G34" s="21" t="s">
        <v>28</v>
      </c>
      <c r="H34" s="21"/>
      <c r="I34" s="21"/>
      <c r="J34" s="21"/>
    </row>
    <row r="35" spans="1:10" ht="62.25" customHeight="1" x14ac:dyDescent="0.25">
      <c r="B35" s="37"/>
      <c r="C35" s="37"/>
      <c r="D35" s="37"/>
      <c r="G35" s="33"/>
      <c r="H35" s="33"/>
      <c r="I35" s="33"/>
      <c r="J35" s="33"/>
    </row>
    <row r="36" spans="1:10" hidden="1" x14ac:dyDescent="0.25">
      <c r="A36" s="38" t="e">
        <v>#REF!</v>
      </c>
      <c r="B36" s="38"/>
      <c r="C36" s="6"/>
      <c r="E36" s="38"/>
      <c r="F36" s="38"/>
      <c r="G36" s="38"/>
      <c r="H36" s="38"/>
    </row>
    <row r="37" spans="1:10" hidden="1" x14ac:dyDescent="0.25"/>
    <row r="38" spans="1:10" ht="45" customHeight="1" x14ac:dyDescent="0.25">
      <c r="B38" s="39" t="str">
        <f>B10</f>
        <v>ING. EDGAR ROMAN CARDENAS</v>
      </c>
      <c r="C38" s="39"/>
      <c r="D38" s="39"/>
      <c r="E38" s="13"/>
      <c r="F38" s="13"/>
      <c r="G38" s="39" t="s">
        <v>56</v>
      </c>
      <c r="H38" s="39"/>
      <c r="I38" s="39"/>
      <c r="J38" s="39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85" zoomScaleNormal="85" zoomScaleSheetLayoutView="100" workbookViewId="0">
      <selection activeCell="D20" sqref="D2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">
        <v>57</v>
      </c>
      <c r="M8" s="33"/>
      <c r="N8" s="33"/>
    </row>
    <row r="10" spans="1:14" x14ac:dyDescent="0.25">
      <c r="A10" s="4" t="s">
        <v>8</v>
      </c>
      <c r="B10" s="33" t="str">
        <f>'1'!B10</f>
        <v>ING. EDGAR ROMAN CARDENAS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7.75" customHeight="1" x14ac:dyDescent="0.25">
      <c r="A14" s="9" t="s">
        <v>38</v>
      </c>
      <c r="B14" s="9" t="s">
        <v>60</v>
      </c>
      <c r="C14" s="9" t="s">
        <v>40</v>
      </c>
      <c r="D14" s="9" t="s">
        <v>44</v>
      </c>
      <c r="E14" s="9">
        <v>24</v>
      </c>
      <c r="F14" s="9">
        <v>24</v>
      </c>
      <c r="G14" s="9">
        <v>0</v>
      </c>
      <c r="H14" s="10">
        <v>1</v>
      </c>
      <c r="I14" s="9">
        <v>0</v>
      </c>
      <c r="J14" s="10">
        <v>0</v>
      </c>
      <c r="K14" s="9">
        <v>0</v>
      </c>
      <c r="L14" s="10">
        <v>0</v>
      </c>
      <c r="M14" s="9">
        <v>77</v>
      </c>
      <c r="N14" s="15">
        <v>0.5</v>
      </c>
    </row>
    <row r="15" spans="1:14" s="11" customFormat="1" ht="24" customHeight="1" x14ac:dyDescent="0.25">
      <c r="A15" s="9" t="str">
        <f>'[1]1'!A15</f>
        <v>Algebra Lineal</v>
      </c>
      <c r="B15" s="9" t="s">
        <v>60</v>
      </c>
      <c r="C15" s="9" t="s">
        <v>41</v>
      </c>
      <c r="D15" s="9" t="s">
        <v>49</v>
      </c>
      <c r="E15" s="9">
        <f>'[1]1'!E15</f>
        <v>22</v>
      </c>
      <c r="F15" s="9">
        <v>21</v>
      </c>
      <c r="G15" s="9">
        <v>0</v>
      </c>
      <c r="H15" s="10">
        <v>1</v>
      </c>
      <c r="I15" s="9">
        <f t="shared" ref="I15:I17" si="0">(E15-SUM(F15:G15))-K15</f>
        <v>0</v>
      </c>
      <c r="J15" s="10">
        <v>0</v>
      </c>
      <c r="K15" s="9">
        <v>1</v>
      </c>
      <c r="L15" s="10">
        <f t="shared" ref="L15:L17" si="1">K15/E15</f>
        <v>4.5454545454545456E-2</v>
      </c>
      <c r="M15" s="9">
        <v>72</v>
      </c>
      <c r="N15" s="15">
        <v>1</v>
      </c>
    </row>
    <row r="16" spans="1:14" s="11" customFormat="1" ht="27" customHeight="1" x14ac:dyDescent="0.25">
      <c r="A16" s="9" t="s">
        <v>38</v>
      </c>
      <c r="B16" s="9" t="s">
        <v>60</v>
      </c>
      <c r="C16" s="9" t="s">
        <v>42</v>
      </c>
      <c r="D16" s="9" t="s">
        <v>37</v>
      </c>
      <c r="E16" s="9">
        <v>21</v>
      </c>
      <c r="F16" s="9">
        <v>21</v>
      </c>
      <c r="G16" s="9">
        <v>0</v>
      </c>
      <c r="H16" s="10">
        <v>1</v>
      </c>
      <c r="I16" s="9">
        <f t="shared" si="0"/>
        <v>0</v>
      </c>
      <c r="J16" s="10">
        <v>0</v>
      </c>
      <c r="K16" s="9">
        <v>0</v>
      </c>
      <c r="L16" s="10">
        <f t="shared" si="1"/>
        <v>0</v>
      </c>
      <c r="M16" s="9">
        <v>74</v>
      </c>
      <c r="N16" s="15">
        <v>0.56999999999999995</v>
      </c>
    </row>
    <row r="17" spans="1:14" s="11" customFormat="1" ht="23.25" customHeight="1" x14ac:dyDescent="0.25">
      <c r="A17" s="9" t="s">
        <v>39</v>
      </c>
      <c r="B17" s="9" t="s">
        <v>60</v>
      </c>
      <c r="C17" s="9" t="s">
        <v>43</v>
      </c>
      <c r="D17" s="9" t="s">
        <v>54</v>
      </c>
      <c r="E17" s="9">
        <v>25</v>
      </c>
      <c r="F17" s="9">
        <v>25</v>
      </c>
      <c r="G17" s="9">
        <v>0</v>
      </c>
      <c r="H17" s="10">
        <v>1</v>
      </c>
      <c r="I17" s="9">
        <f t="shared" si="0"/>
        <v>0</v>
      </c>
      <c r="J17" s="10">
        <v>0</v>
      </c>
      <c r="K17" s="9">
        <v>0</v>
      </c>
      <c r="L17" s="10">
        <f t="shared" si="1"/>
        <v>0</v>
      </c>
      <c r="M17" s="9">
        <v>75</v>
      </c>
      <c r="N17" s="15">
        <v>0.52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92</v>
      </c>
      <c r="F28" s="17">
        <f>SUM(F14:F27)</f>
        <v>91</v>
      </c>
      <c r="G28" s="17">
        <f>SUM(G14:G27)</f>
        <v>0</v>
      </c>
      <c r="H28" s="18"/>
      <c r="I28" s="17">
        <f t="shared" ref="I28" si="2">(E28-SUM(F28:G28))-K28</f>
        <v>0</v>
      </c>
      <c r="J28" s="18"/>
      <c r="K28" s="17">
        <f>SUM(K14:K27)</f>
        <v>1</v>
      </c>
      <c r="L28" s="18">
        <f t="shared" ref="L28" si="3">K28/E28</f>
        <v>1.0869565217391304E-2</v>
      </c>
      <c r="M28" s="17">
        <f>AVERAGE(M14:M27)</f>
        <v>74.5</v>
      </c>
      <c r="N28" s="19">
        <f>AVERAGE(N14:N27)</f>
        <v>0.64749999999999996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EDGAR ROMAN CARDENAS</v>
      </c>
      <c r="C37" s="39"/>
      <c r="D37" s="39"/>
      <c r="E37" s="13"/>
      <c r="F37" s="13"/>
      <c r="G37" s="39" t="s">
        <v>56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2023-07-03T16:44:38Z</dcterms:modified>
  <cp:category/>
  <cp:contentStatus/>
</cp:coreProperties>
</file>