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4" l="1"/>
  <c r="C17" i="24"/>
  <c r="D17" i="24"/>
  <c r="E17" i="24"/>
  <c r="E6" i="24"/>
  <c r="E6" i="23"/>
  <c r="E6" i="22"/>
  <c r="G39" i="23"/>
  <c r="G37" i="22"/>
  <c r="L17" i="23"/>
  <c r="E15" i="23"/>
  <c r="L15" i="23"/>
  <c r="I17" i="23"/>
  <c r="I15" i="23"/>
  <c r="D15" i="23"/>
  <c r="E14" i="22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L18" i="23"/>
  <c r="L19" i="23"/>
  <c r="L20" i="23"/>
  <c r="E30" i="23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<sst xmlns="http://schemas.openxmlformats.org/spreadsheetml/2006/main" count="203" uniqueCount="54">
  <si>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</si>
  <si>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</si>
  <si>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</si>
  <si>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</si>
  <si>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</si>
  <si>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</si>
  <si>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</si>
  <si>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</si>
  <si>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</si>
  <si>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</si>
  <si>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</si>
  <si>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</si>
  <si>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</si>
  <si>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</si>
  <si>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</si>
  <si>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</si>
  <si>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</si>
  <si>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</si>
  <si>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</si>
  <si>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</si>
  <si>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</si>
  <si>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</si>
  <si>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</si>
  <si>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</si>
  <si>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</si>
  <si>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</si>
  <si>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</si>
  <si>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</si>
  <si>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</si>
  <si>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</si>
  <si>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</si>
  <si>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</si>
  <si>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</si>
  <si>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</si>
  <si>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504A</t>
  </si>
  <si>
    <t>ISIC</t>
  </si>
  <si>
    <t>MTI IVONNE CARMONA LOEZA</t>
  </si>
  <si>
    <t>MTI. IVONNE CARMONA LOEZA</t>
  </si>
  <si>
    <t>II</t>
  </si>
  <si>
    <t>S/E</t>
  </si>
  <si>
    <t>III</t>
  </si>
  <si>
    <t xml:space="preserve">II </t>
  </si>
  <si>
    <t>104 C</t>
  </si>
  <si>
    <t>IV</t>
  </si>
  <si>
    <t>V</t>
  </si>
  <si>
    <t>FEB -JUL 23</t>
  </si>
  <si>
    <t>FUNDAMENTOS DE BASE DE DATOS</t>
  </si>
  <si>
    <t>PROGRAMACION WEB</t>
  </si>
  <si>
    <t>604A</t>
  </si>
  <si>
    <t>404B</t>
  </si>
  <si>
    <t>PROBABILIDAD Y ESTADISTICA</t>
  </si>
  <si>
    <t>204A</t>
  </si>
  <si>
    <t>204B</t>
  </si>
  <si>
    <t>ISC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</si>
</sst>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G16" sqref="G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45</v>
      </c>
      <c r="M8" s="38"/>
      <c r="N8" s="38"/>
    </row>
    <row r="10" spans="1:14">
      <c r="A10" s="4" t="s">
        <v>8</v>
      </c>
      <c r="B10" s="38" t="s">
        <v>37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21" t="s">
        <v>46</v>
      </c>
      <c r="B14" s="9" t="s">
        <v>21</v>
      </c>
      <c r="C14" s="28" t="s">
        <v>49</v>
      </c>
      <c r="D14" s="9" t="s">
        <v>35</v>
      </c>
      <c r="E14" s="28">
        <v>18</v>
      </c>
      <c r="F14" s="28">
        <v>15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8">
        <v>77</v>
      </c>
      <c r="N14" s="29">
        <v>0.78</v>
      </c>
    </row>
    <row r="15" spans="1:14" s="11" customFormat="1">
      <c r="A15" s="21" t="s">
        <v>47</v>
      </c>
      <c r="B15" s="9" t="s">
        <v>21</v>
      </c>
      <c r="C15" s="28" t="s">
        <v>48</v>
      </c>
      <c r="D15" s="9" t="s">
        <v>35</v>
      </c>
      <c r="E15" s="28">
        <v>29</v>
      </c>
      <c r="F15" s="28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8">
        <v>83</v>
      </c>
      <c r="N15" s="29">
        <v>0.83</v>
      </c>
    </row>
    <row r="16" spans="1:14" s="11" customFormat="1">
      <c r="A16" s="21" t="s">
        <v>50</v>
      </c>
      <c r="B16" s="9" t="s">
        <v>21</v>
      </c>
      <c r="C16" s="28" t="s">
        <v>51</v>
      </c>
      <c r="D16" s="9" t="s">
        <v>35</v>
      </c>
      <c r="E16" s="28">
        <v>34</v>
      </c>
      <c r="F16" s="28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8">
        <v>87</v>
      </c>
      <c r="N16" s="29">
        <v>0.74</v>
      </c>
    </row>
    <row r="17" spans="1:14" s="11" customFormat="1">
      <c r="A17" s="21" t="s">
        <v>50</v>
      </c>
      <c r="B17" s="9" t="s">
        <v>21</v>
      </c>
      <c r="C17" s="28" t="s">
        <v>52</v>
      </c>
      <c r="D17" s="9" t="s">
        <v>35</v>
      </c>
      <c r="E17" s="28">
        <v>19</v>
      </c>
      <c r="F17" s="28">
        <v>13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8">
        <v>55</v>
      </c>
      <c r="N17" s="29">
        <v>0.68</v>
      </c>
    </row>
    <row r="18" spans="1:14" s="11" customFormat="1">
      <c r="A18" s="21"/>
      <c r="B18" s="9"/>
      <c r="C18" s="22"/>
      <c r="D18" s="9"/>
      <c r="E18" s="22"/>
      <c r="F18" s="28"/>
      <c r="G18" s="9"/>
      <c r="H18" s="10"/>
      <c r="I18" s="9"/>
      <c r="J18" s="10"/>
      <c r="K18" s="9"/>
      <c r="L18" s="10"/>
      <c r="M18" s="22"/>
      <c r="N18" s="23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86</v>
      </c>
      <c r="G28" s="17"/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0.75749999999999995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">
        <v>36</v>
      </c>
      <c r="C37" s="31"/>
      <c r="D37" s="31"/>
      <c r="E37" s="13"/>
      <c r="F37" s="13"/>
      <c r="G37" s="32" t="s">
        <v>53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1" zoomScale="125" zoomScaleNormal="125" zoomScaleSheetLayoutView="100" zoomScalePageLayoutView="125" workbookViewId="0">
      <selection activeCell="N18" sqref="N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'1'!E6:H6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38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15</v>
      </c>
      <c r="G14" s="9"/>
      <c r="H14" s="10"/>
      <c r="I14" s="9">
        <f t="shared" ref="I14:I28" si="0">(E14-SUM(F14:G14))-K14</f>
        <v>3</v>
      </c>
      <c r="J14" s="10"/>
      <c r="K14" s="24">
        <v>0</v>
      </c>
      <c r="L14" s="25">
        <f t="shared" ref="L14" si="1">K14/E14</f>
        <v>0</v>
      </c>
      <c r="M14" s="24">
        <v>74</v>
      </c>
      <c r="N14" s="26">
        <v>0.72</v>
      </c>
    </row>
    <row r="15" spans="1:14" s="11" customFormat="1">
      <c r="A15" s="9" t="str">
        <f>'1'!A15</f>
        <v>PROGRAMACION WEB</v>
      </c>
      <c r="B15" s="9" t="s">
        <v>38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24</v>
      </c>
      <c r="G15" s="9"/>
      <c r="H15" s="10"/>
      <c r="I15" s="9">
        <f t="shared" si="0"/>
        <v>5</v>
      </c>
      <c r="J15" s="10"/>
      <c r="K15" s="24">
        <v>0</v>
      </c>
      <c r="L15" s="25">
        <f t="shared" ref="L15:L28" si="2">K15/E15</f>
        <v>0</v>
      </c>
      <c r="M15" s="24">
        <v>80</v>
      </c>
      <c r="N15" s="26">
        <v>0.79</v>
      </c>
    </row>
    <row r="16" spans="1:14" s="11" customFormat="1">
      <c r="A16" s="9" t="str">
        <f>'1'!A16</f>
        <v>PROBABILIDAD Y ESTADISTICA</v>
      </c>
      <c r="B16" s="9" t="s">
        <v>38</v>
      </c>
      <c r="C16" s="9" t="str">
        <f>'1'!C16</f>
        <v>204A</v>
      </c>
      <c r="D16" s="9" t="str">
        <f>'1'!D16</f>
        <v>ISIC</v>
      </c>
      <c r="E16" s="9">
        <f>'1'!E16</f>
        <v>34</v>
      </c>
      <c r="F16" s="24">
        <v>29</v>
      </c>
      <c r="G16" s="9"/>
      <c r="H16" s="10"/>
      <c r="I16" s="9">
        <f t="shared" si="0"/>
        <v>5</v>
      </c>
      <c r="J16" s="10"/>
      <c r="K16" s="24">
        <v>0</v>
      </c>
      <c r="L16" s="25">
        <f t="shared" si="2"/>
        <v>0</v>
      </c>
      <c r="M16" s="24">
        <v>81</v>
      </c>
      <c r="N16" s="26">
        <v>0.76</v>
      </c>
    </row>
    <row r="17" spans="1:14" s="11" customFormat="1">
      <c r="A17" s="9" t="str">
        <f>'1'!A17</f>
        <v>PROBABILIDAD Y ESTADISTICA</v>
      </c>
      <c r="B17" s="9" t="s">
        <v>38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24">
        <v>10</v>
      </c>
      <c r="G17" s="9"/>
      <c r="H17" s="10"/>
      <c r="I17" s="9">
        <f t="shared" si="0"/>
        <v>9</v>
      </c>
      <c r="J17" s="10"/>
      <c r="K17" s="24">
        <v>0</v>
      </c>
      <c r="L17" s="25">
        <f t="shared" si="2"/>
        <v>0</v>
      </c>
      <c r="M17" s="24">
        <v>45</v>
      </c>
      <c r="N17" s="26">
        <v>0.53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24"/>
      <c r="L18" s="25"/>
      <c r="M18" s="24"/>
      <c r="N18" s="26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78</v>
      </c>
      <c r="G28" s="17"/>
      <c r="H28" s="18"/>
      <c r="I28" s="17">
        <f t="shared" si="0"/>
        <v>22</v>
      </c>
      <c r="J28" s="18"/>
      <c r="K28" s="17">
        <f>SUM(K14:K27)</f>
        <v>0</v>
      </c>
      <c r="L28" s="18">
        <f t="shared" si="2"/>
        <v>0</v>
      </c>
      <c r="M28" s="27">
        <f>AVERAGE(M14:M27)</f>
        <v>70</v>
      </c>
      <c r="N28" s="19">
        <f>AVERAGE(N14:N27)</f>
        <v>0.7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IVONNE CARMONA LOEZA</v>
      </c>
      <c r="C37" s="31"/>
      <c r="D37" s="31"/>
      <c r="E37" s="13"/>
      <c r="F37" s="13"/>
      <c r="G37" s="31" t="str">
        <f>'1'!G37:J37</f>
        <v>ISC LILY ALEJANDRA MEDRANO MENDOZA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zoomScaleSheetLayoutView="100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'2'!E6:H6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38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12</v>
      </c>
      <c r="G14" s="9"/>
      <c r="H14" s="10"/>
      <c r="I14" s="9">
        <f t="shared" ref="I14:I30" si="0">(E14-SUM(F14:G14))-K14</f>
        <v>6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40</v>
      </c>
      <c r="C15" s="9" t="s">
        <v>42</v>
      </c>
      <c r="D15" s="9" t="str">
        <f>'1'!D15</f>
        <v>ISIC</v>
      </c>
      <c r="E15" s="9">
        <f>'1'!E15</f>
        <v>29</v>
      </c>
      <c r="F15" s="24">
        <v>18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PROGRAMACION WEB</v>
      </c>
      <c r="B16" s="9" t="s">
        <v>41</v>
      </c>
      <c r="C16" s="9" t="str">
        <f>'1'!C15</f>
        <v>604A</v>
      </c>
      <c r="D16" s="9" t="str">
        <f>'1'!D15</f>
        <v>ISIC</v>
      </c>
      <c r="E16" s="9">
        <f>'1'!E15</f>
        <v>29</v>
      </c>
      <c r="F16" s="24">
        <v>21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40</v>
      </c>
      <c r="C17" s="9" t="s">
        <v>34</v>
      </c>
      <c r="D17" s="9" t="s">
        <v>35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>
      <c r="A18" s="9" t="str">
        <f>'1'!A16</f>
        <v>PROBABILIDAD Y ESTADISTICA</v>
      </c>
      <c r="B18" s="9" t="s">
        <v>40</v>
      </c>
      <c r="C18" s="9" t="str">
        <f>'1'!C16</f>
        <v>204A</v>
      </c>
      <c r="D18" s="9" t="str">
        <f>'1'!D16</f>
        <v>ISIC</v>
      </c>
      <c r="E18" s="9">
        <f>'1'!E16</f>
        <v>34</v>
      </c>
      <c r="F18" s="24">
        <v>7</v>
      </c>
      <c r="G18" s="9"/>
      <c r="H18" s="10"/>
      <c r="I18" s="9">
        <f t="shared" si="0"/>
        <v>27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PROBABILIDAD Y ESTADISTICA</v>
      </c>
      <c r="B19" s="9" t="s">
        <v>40</v>
      </c>
      <c r="C19" s="9" t="str">
        <f>'1'!C17</f>
        <v>204B</v>
      </c>
      <c r="D19" s="9" t="str">
        <f>'1'!D17</f>
        <v>ISIC</v>
      </c>
      <c r="E19" s="9">
        <f>'1'!E17</f>
        <v>19</v>
      </c>
      <c r="F19" s="24">
        <v>24</v>
      </c>
      <c r="G19" s="9"/>
      <c r="H19" s="10"/>
      <c r="I19" s="9">
        <f t="shared" si="0"/>
        <v>-5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>
        <f>'1'!A18</f>
        <v>0</v>
      </c>
      <c r="B20" s="9" t="s">
        <v>40</v>
      </c>
      <c r="C20" s="9">
        <f>'1'!C18</f>
        <v>0</v>
      </c>
      <c r="D20" s="9">
        <f>'1'!D18</f>
        <v>0</v>
      </c>
      <c r="E20" s="9">
        <f>'1'!E18</f>
        <v>0</v>
      </c>
      <c r="F20" s="24">
        <v>12</v>
      </c>
      <c r="G20" s="9"/>
      <c r="H20" s="10"/>
      <c r="I20" s="9">
        <f t="shared" si="0"/>
        <v>-12</v>
      </c>
      <c r="J20" s="10"/>
      <c r="K20" s="9">
        <v>0</v>
      </c>
      <c r="L20" s="10" t="e">
        <f t="shared" si="1"/>
        <v>#DIV/0!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152</v>
      </c>
      <c r="F30" s="17">
        <f>SUM(F14:F29)</f>
        <v>108</v>
      </c>
      <c r="G30" s="17"/>
      <c r="H30" s="18"/>
      <c r="I30" s="17">
        <f t="shared" si="0"/>
        <v>44</v>
      </c>
      <c r="J30" s="18"/>
      <c r="K30" s="17">
        <f>SUM(K14:K29)</f>
        <v>0</v>
      </c>
      <c r="L30" s="18">
        <f t="shared" si="1"/>
        <v>0</v>
      </c>
      <c r="M30" s="27">
        <f>AVERAGE(M14:M29)</f>
        <v>67.142857142857139</v>
      </c>
      <c r="N30" s="19">
        <f>AVERAGE(N14:N29)</f>
        <v>0.65571428571428581</v>
      </c>
    </row>
    <row r="32" spans="1:14" ht="120" customHeight="1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>
      <c r="A34" s="12"/>
    </row>
    <row r="35" spans="1:10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>
      <c r="B36" s="37"/>
      <c r="C36" s="37"/>
      <c r="D36" s="37"/>
      <c r="G36" s="38"/>
      <c r="H36" s="38"/>
      <c r="I36" s="38"/>
      <c r="J36" s="38"/>
    </row>
    <row r="37" spans="1:10" hidden="1">
      <c r="A37" s="30" t="e">
        <v>#REF!</v>
      </c>
      <c r="B37" s="30"/>
      <c r="C37" s="6"/>
      <c r="E37" s="30"/>
      <c r="F37" s="30"/>
      <c r="G37" s="30"/>
      <c r="H37" s="30"/>
    </row>
    <row r="38" spans="1:10" hidden="1"/>
    <row r="39" spans="1:10" ht="45" customHeight="1">
      <c r="B39" s="31" t="str">
        <f>B10</f>
        <v>MTI. IVONNE CARMONA LOEZA</v>
      </c>
      <c r="C39" s="31"/>
      <c r="D39" s="31"/>
      <c r="E39" s="13"/>
      <c r="F39" s="13"/>
      <c r="G39" s="31" t="str">
        <f>'1'!G37:J37</f>
        <v>ISC LILY ALEJANDRA MEDRANO MENDOZA</v>
      </c>
      <c r="H39" s="31"/>
      <c r="I39" s="31"/>
      <c r="J39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opLeftCell="A10" zoomScale="110" zoomScaleNormal="110" zoomScaleSheetLayoutView="100" zoomScalePageLayoutView="110" workbookViewId="0">
      <selection activeCell="E20" sqref="E2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'3'!E6:H6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39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9"/>
      <c r="G14" s="9"/>
      <c r="H14" s="10"/>
      <c r="I14" s="24">
        <f t="shared" ref="I14:I29" si="0">(E14-SUM(F14:G14))-K14</f>
        <v>18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PROGRAMACION WEB</v>
      </c>
      <c r="B15" s="9" t="s">
        <v>43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17</v>
      </c>
      <c r="G15" s="9"/>
      <c r="H15" s="10"/>
      <c r="I15" s="24">
        <f t="shared" si="0"/>
        <v>12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33</v>
      </c>
      <c r="B16" s="9" t="s">
        <v>44</v>
      </c>
      <c r="C16" s="9" t="s">
        <v>34</v>
      </c>
      <c r="D16" s="9" t="s">
        <v>35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>
      <c r="A17" s="9" t="str">
        <f>'1'!A16</f>
        <v>PROBABILIDAD Y ESTADISTICA</v>
      </c>
      <c r="B17" s="9" t="s">
        <v>43</v>
      </c>
      <c r="C17" s="9" t="str">
        <f>'1'!C16</f>
        <v>204A</v>
      </c>
      <c r="D17" s="9" t="str">
        <f>'1'!D16</f>
        <v>ISIC</v>
      </c>
      <c r="E17" s="9">
        <f>'1'!E16</f>
        <v>34</v>
      </c>
      <c r="F17" s="24">
        <v>7</v>
      </c>
      <c r="G17" s="24"/>
      <c r="H17" s="25"/>
      <c r="I17" s="24">
        <f t="shared" si="0"/>
        <v>27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PROBABILIDAD Y ESTADISTICA</v>
      </c>
      <c r="B18" s="9" t="s">
        <v>43</v>
      </c>
      <c r="C18" s="9" t="str">
        <f>'1'!C17</f>
        <v>204B</v>
      </c>
      <c r="D18" s="9" t="str">
        <f>'1'!D17</f>
        <v>ISIC</v>
      </c>
      <c r="E18" s="9">
        <f>'1'!E17</f>
        <v>19</v>
      </c>
      <c r="F18" s="24">
        <v>22</v>
      </c>
      <c r="G18" s="24"/>
      <c r="H18" s="25"/>
      <c r="I18" s="24">
        <f t="shared" si="0"/>
        <v>-3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>
        <f>'1'!A18</f>
        <v>0</v>
      </c>
      <c r="B19" s="9" t="s">
        <v>43</v>
      </c>
      <c r="C19" s="9">
        <f>'1'!C18</f>
        <v>0</v>
      </c>
      <c r="D19" s="9">
        <f>'1'!D18</f>
        <v>0</v>
      </c>
      <c r="E19" s="9">
        <f>'1'!E18</f>
        <v>0</v>
      </c>
      <c r="F19" s="24">
        <v>20</v>
      </c>
      <c r="G19" s="24"/>
      <c r="H19" s="25"/>
      <c r="I19" s="24">
        <f t="shared" si="0"/>
        <v>-20</v>
      </c>
      <c r="J19" s="25"/>
      <c r="K19" s="24">
        <v>0</v>
      </c>
      <c r="L19" s="25" t="e">
        <f t="shared" si="1"/>
        <v>#DIV/0!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83</v>
      </c>
      <c r="G29" s="17">
        <f>SUM(G14:G28)</f>
        <v>0</v>
      </c>
      <c r="H29" s="18">
        <f>SUM(F29:G29)/E29</f>
        <v>0.67479674796747968</v>
      </c>
      <c r="I29" s="17">
        <f t="shared" si="0"/>
        <v>40</v>
      </c>
      <c r="J29" s="18">
        <f t="shared" ref="J29" si="2">I29/E29</f>
        <v>0.32520325203252032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41" t="s">
        <v>26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3" spans="1:10">
      <c r="A33" s="12"/>
    </row>
    <row r="34" spans="1:10">
      <c r="B34" s="35" t="s">
        <v>27</v>
      </c>
      <c r="C34" s="35"/>
      <c r="D34" s="35"/>
      <c r="G34" s="36" t="s">
        <v>28</v>
      </c>
      <c r="H34" s="36"/>
      <c r="I34" s="36"/>
      <c r="J34" s="36"/>
    </row>
    <row r="35" spans="1:10" ht="62.25" customHeight="1">
      <c r="B35" s="37"/>
      <c r="C35" s="37"/>
      <c r="D35" s="37"/>
      <c r="G35" s="38"/>
      <c r="H35" s="38"/>
      <c r="I35" s="38"/>
      <c r="J35" s="38"/>
    </row>
    <row r="36" spans="1:10" hidden="1">
      <c r="A36" s="30" t="e">
        <v>#REF!</v>
      </c>
      <c r="B36" s="30"/>
      <c r="C36" s="6"/>
      <c r="E36" s="30"/>
      <c r="F36" s="30"/>
      <c r="G36" s="30"/>
      <c r="H36" s="30"/>
    </row>
    <row r="37" spans="1:10" hidden="1"/>
    <row r="38" spans="1:10" ht="45" customHeight="1">
      <c r="B38" s="31" t="str">
        <f>B10</f>
        <v>MTI. IVONNE CARMONA LOEZA</v>
      </c>
      <c r="C38" s="31"/>
      <c r="D38" s="31"/>
      <c r="E38" s="13"/>
      <c r="F38" s="13"/>
      <c r="G38" s="31"/>
      <c r="H38" s="31"/>
      <c r="I38" s="31"/>
      <c r="J38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/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/>
      <c r="C14" s="9" t="str">
        <f>'1'!C14</f>
        <v>404B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PROGRAMACION WEB</v>
      </c>
      <c r="B15" s="9"/>
      <c r="C15" s="9" t="str">
        <f>'1'!C15</f>
        <v>604A</v>
      </c>
      <c r="D15" s="9" t="str">
        <f>'1'!D15</f>
        <v>ISIC</v>
      </c>
      <c r="E15" s="9">
        <f>'1'!E15</f>
        <v>29</v>
      </c>
      <c r="F15" s="9"/>
      <c r="G15" s="9"/>
      <c r="H15" s="10">
        <f t="shared" ref="H15:H18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>
      <c r="A16" s="9" t="str">
        <f>'1'!A16</f>
        <v>PROBABILIDAD Y ESTADISTICA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PROBABILIDAD Y ESTADISTICA</v>
      </c>
      <c r="B17" s="9"/>
      <c r="C17" s="9" t="str">
        <f>'1'!C17</f>
        <v>204B</v>
      </c>
      <c r="D17" s="9" t="str">
        <f>'1'!D17</f>
        <v>ISIC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IVONNE CARMONA LOEZA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2023-04-24T15:51:27Z</dcterms:modified>
  <cp:category/>
  <cp:contentStatus/>
</cp:coreProperties>
</file>