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HVM\"/>
    </mc:Choice>
  </mc:AlternateContent>
  <xr:revisionPtr revIDLastSave="0" documentId="8_{43C092B3-30CA-4248-8180-EBE96DB4BD91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C17" i="24"/>
  <c r="C16" i="24"/>
  <c r="A16" i="24"/>
  <c r="E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<sst xmlns="http://schemas.openxmlformats.org/spreadsheetml/2006/main" count="201" uniqueCount="54">
  <si>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</si>
  <si>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</si>
  <si>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</si>
  <si>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</si>
  <si>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</si>
  <si>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</si>
  <si>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</si>
  <si>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</si>
  <si>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</si>
  <si>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</si>
  <si>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</si>
  <si>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</si>
  <si>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</si>
  <si>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</si>
  <si>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</si>
  <si>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</si>
  <si>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</si>
  <si>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</si>
  <si>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</si>
  <si>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</si>
  <si>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</si>
  <si>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</si>
  <si>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</si>
  <si>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</si>
  <si>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</si>
  <si>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</si>
  <si>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</si>
  <si>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</si>
  <si>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</si>
  <si>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</si>
  <si>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</si>
  <si>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</si>
  <si>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</si>
  <si>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</si>
  <si>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</si>
  <si>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</si>
  <si>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</si>
  <si>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</si>
  <si>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</si>
  <si>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CALCULO INTEGRAL</t>
  </si>
  <si>
    <t>201-A</t>
  </si>
  <si>
    <t>204-A</t>
  </si>
  <si>
    <t>211-A</t>
  </si>
  <si>
    <t>ISC</t>
  </si>
  <si>
    <t>IMC</t>
  </si>
  <si>
    <t>II</t>
  </si>
  <si>
    <t>FBRERO-JULIO-2023</t>
  </si>
  <si>
    <t>III</t>
  </si>
  <si>
    <t>IV</t>
  </si>
  <si>
    <t>V</t>
  </si>
  <si>
    <t>DEPARTAMENTO DE CIENCIAS BASICAS</t>
  </si>
  <si>
    <t>MC. TONATIUH SOSME SANCHEZ</t>
  </si>
  <si>
    <t>ISIC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</si>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</sst>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L8" sqref="L8:N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46</v>
      </c>
      <c r="M8" s="28"/>
      <c r="N8" s="28"/>
    </row>
    <row r="10" spans="1:14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39</v>
      </c>
      <c r="B14" s="9">
        <v>1</v>
      </c>
      <c r="C14" s="9" t="s">
        <v>40</v>
      </c>
      <c r="D14" s="9" t="s">
        <v>38</v>
      </c>
      <c r="E14" s="9">
        <v>34</v>
      </c>
      <c r="F14" s="9">
        <v>28</v>
      </c>
      <c r="G14" s="9"/>
      <c r="H14" s="10"/>
      <c r="I14" s="9"/>
      <c r="J14" s="10"/>
      <c r="K14" s="9"/>
      <c r="L14" s="10"/>
      <c r="M14" s="9">
        <v>70</v>
      </c>
      <c r="N14" s="15">
        <v>0.79</v>
      </c>
    </row>
    <row r="15" spans="1:14" s="11" customFormat="1" x14ac:dyDescent="0.25">
      <c r="A15" s="8" t="s">
        <v>39</v>
      </c>
      <c r="B15" s="9">
        <v>1</v>
      </c>
      <c r="C15" s="9" t="s">
        <v>41</v>
      </c>
      <c r="D15" s="9" t="s">
        <v>43</v>
      </c>
      <c r="E15" s="9">
        <v>35</v>
      </c>
      <c r="F15" s="9">
        <v>31</v>
      </c>
      <c r="G15" s="9"/>
      <c r="H15" s="10"/>
      <c r="I15" s="9"/>
      <c r="J15" s="10"/>
      <c r="K15" s="9"/>
      <c r="L15" s="10"/>
      <c r="M15" s="9">
        <v>72</v>
      </c>
      <c r="N15" s="15">
        <v>0.88</v>
      </c>
    </row>
    <row r="16" spans="1:14" s="11" customFormat="1" x14ac:dyDescent="0.25">
      <c r="A16" s="8" t="s">
        <v>36</v>
      </c>
      <c r="B16" s="9">
        <v>1</v>
      </c>
      <c r="C16" s="9" t="s">
        <v>41</v>
      </c>
      <c r="D16" s="9" t="s">
        <v>43</v>
      </c>
      <c r="E16" s="9">
        <v>34</v>
      </c>
      <c r="F16" s="9">
        <v>32</v>
      </c>
      <c r="G16" s="9"/>
      <c r="H16" s="10"/>
      <c r="I16" s="9"/>
      <c r="J16" s="10"/>
      <c r="K16" s="9"/>
      <c r="L16" s="10"/>
      <c r="M16" s="9">
        <v>83</v>
      </c>
      <c r="N16" s="15">
        <v>0.91</v>
      </c>
    </row>
    <row r="17" spans="1:18" s="11" customFormat="1" x14ac:dyDescent="0.25">
      <c r="A17" s="8" t="s">
        <v>37</v>
      </c>
      <c r="B17" s="9">
        <v>1</v>
      </c>
      <c r="C17" s="9" t="s">
        <v>42</v>
      </c>
      <c r="D17" s="9" t="s">
        <v>44</v>
      </c>
      <c r="E17" s="9">
        <v>19</v>
      </c>
      <c r="F17" s="9">
        <v>16</v>
      </c>
      <c r="G17" s="9"/>
      <c r="H17" s="10"/>
      <c r="I17" s="9"/>
      <c r="J17" s="10"/>
      <c r="K17" s="9"/>
      <c r="L17" s="10"/>
      <c r="M17" s="9">
        <v>70</v>
      </c>
      <c r="N17" s="15">
        <v>0.79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107</v>
      </c>
      <c r="G28" s="17">
        <f>SUM(G14:G27)</f>
        <v>0</v>
      </c>
      <c r="H28" s="18">
        <f>SUM(F28:G28)/E28</f>
        <v>0.87704918032786883</v>
      </c>
      <c r="I28" s="17">
        <f t="shared" ref="I28" si="0">(E28-SUM(F28:G28))-K28</f>
        <v>15</v>
      </c>
      <c r="J28" s="18">
        <f t="shared" ref="J28" si="1">I28/E28</f>
        <v>0.12295081967213115</v>
      </c>
      <c r="K28" s="17">
        <f>SUM(K14:K27)</f>
        <v>0</v>
      </c>
      <c r="L28" s="18">
        <f t="shared" ref="L28" si="2">K28/E28</f>
        <v>0</v>
      </c>
      <c r="M28" s="17">
        <f>AVERAGE(M14:M27)</f>
        <v>73.75</v>
      </c>
      <c r="N28" s="19">
        <f>AVERAGE(N14:N27)</f>
        <v>0.84250000000000003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O23" sqref="O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FBRERO-JULIO-2023</v>
      </c>
      <c r="M8" s="28"/>
      <c r="N8" s="28"/>
    </row>
    <row r="10" spans="1:14" x14ac:dyDescent="0.25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45</v>
      </c>
      <c r="C14" s="9" t="str">
        <f>'1'!C14</f>
        <v>201-A</v>
      </c>
      <c r="D14" s="9" t="str">
        <f>'1'!D14</f>
        <v>IIND</v>
      </c>
      <c r="E14" s="9">
        <f>'1'!E14</f>
        <v>34</v>
      </c>
      <c r="F14" s="9">
        <v>34</v>
      </c>
      <c r="G14" s="9"/>
      <c r="H14" s="10"/>
      <c r="I14" s="9"/>
      <c r="J14" s="10"/>
      <c r="K14" s="9"/>
      <c r="L14" s="10"/>
      <c r="M14" s="9">
        <v>100</v>
      </c>
      <c r="N14" s="15">
        <v>1</v>
      </c>
    </row>
    <row r="15" spans="1:14" s="11" customFormat="1" x14ac:dyDescent="0.25">
      <c r="A15" s="9" t="str">
        <f>'1'!A15</f>
        <v>CALCULO INTEGRAL</v>
      </c>
      <c r="B15" s="9" t="s">
        <v>45</v>
      </c>
      <c r="C15" s="9" t="str">
        <f>'1'!C15</f>
        <v>204-A</v>
      </c>
      <c r="D15" s="9" t="str">
        <f>'1'!D15</f>
        <v>ISC</v>
      </c>
      <c r="E15" s="9">
        <f>'1'!E15</f>
        <v>35</v>
      </c>
      <c r="F15" s="9">
        <v>35</v>
      </c>
      <c r="G15" s="9"/>
      <c r="H15" s="10"/>
      <c r="I15" s="9"/>
      <c r="J15" s="10"/>
      <c r="K15" s="9"/>
      <c r="L15" s="10"/>
      <c r="M15" s="9">
        <v>89</v>
      </c>
      <c r="N15" s="15">
        <v>0.91</v>
      </c>
    </row>
    <row r="16" spans="1:14" s="11" customFormat="1" x14ac:dyDescent="0.25">
      <c r="A16" s="9" t="str">
        <f>'1'!A16</f>
        <v>ALGEBRALINEAL</v>
      </c>
      <c r="B16" s="9" t="s">
        <v>45</v>
      </c>
      <c r="C16" s="9" t="str">
        <f>'1'!C16</f>
        <v>204-A</v>
      </c>
      <c r="D16" s="9" t="str">
        <f>'1'!D16</f>
        <v>ISC</v>
      </c>
      <c r="E16" s="9">
        <f>'1'!E16</f>
        <v>34</v>
      </c>
      <c r="F16" s="9">
        <v>34</v>
      </c>
      <c r="G16" s="9"/>
      <c r="H16" s="10"/>
      <c r="I16" s="9"/>
      <c r="J16" s="10"/>
      <c r="K16" s="9"/>
      <c r="L16" s="10"/>
      <c r="M16" s="9">
        <v>89</v>
      </c>
      <c r="N16" s="15">
        <v>0.91</v>
      </c>
    </row>
    <row r="17" spans="1:14" s="11" customFormat="1" x14ac:dyDescent="0.25">
      <c r="A17" s="9" t="str">
        <f>'1'!A17</f>
        <v>ALGEBRA LINEAL</v>
      </c>
      <c r="B17" s="9" t="s">
        <v>45</v>
      </c>
      <c r="C17" s="9" t="str">
        <f>'1'!C17</f>
        <v>211-A</v>
      </c>
      <c r="D17" s="9" t="str">
        <f>'1'!D17</f>
        <v>IMC</v>
      </c>
      <c r="E17" s="9">
        <f>'1'!E17</f>
        <v>19</v>
      </c>
      <c r="F17" s="9">
        <v>16</v>
      </c>
      <c r="G17" s="9"/>
      <c r="H17" s="10"/>
      <c r="I17" s="9"/>
      <c r="J17" s="10"/>
      <c r="K17" s="9"/>
      <c r="L17" s="10"/>
      <c r="M17" s="9">
        <v>75</v>
      </c>
      <c r="N17" s="15">
        <v>0.84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119</v>
      </c>
      <c r="G28" s="17">
        <f>SUM(G14:G27)</f>
        <v>0</v>
      </c>
      <c r="H28" s="18">
        <f>SUM(F28:G28)/E28</f>
        <v>0.97540983606557374</v>
      </c>
      <c r="I28" s="17">
        <f t="shared" ref="I28" si="0">(E28-SUM(F28:G28))-K28</f>
        <v>3</v>
      </c>
      <c r="J28" s="18">
        <f t="shared" ref="J28" si="1">I28/E28</f>
        <v>2.4590163934426229E-2</v>
      </c>
      <c r="K28" s="17">
        <f>SUM(K14:K27)</f>
        <v>0</v>
      </c>
      <c r="L28" s="18">
        <f t="shared" ref="L28" si="2">K28/E28</f>
        <v>0</v>
      </c>
      <c r="M28" s="17">
        <f>AVERAGE(M14:M27)</f>
        <v>88.25</v>
      </c>
      <c r="N28" s="19">
        <f>AVERAGE(N14:N27)</f>
        <v>0.91500000000000004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85" zoomScaleNormal="85" zoomScaleSheetLayoutView="100" workbookViewId="0">
      <selection activeCell="G15" sqref="G15"/>
    </sheetView>
  </sheetViews>
  <sheetFormatPr baseColWidth="10" defaultColWidth="11.44140625" defaultRowHeight="13.2" x14ac:dyDescent="0.25"/>
  <cols>
    <col min="1" max="1" width="38.5546875" style="1" bestFit="1" customWidth="1"/>
    <col min="2" max="2" width="5.88671875" style="1" customWidth="1"/>
    <col min="3" max="3" width="7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FBRERO-JULIO-2023</v>
      </c>
      <c r="M8" s="28"/>
      <c r="N8" s="28"/>
    </row>
    <row r="10" spans="1:14" x14ac:dyDescent="0.25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47</v>
      </c>
      <c r="C14" s="9" t="str">
        <f>'1'!C14</f>
        <v>201-A</v>
      </c>
      <c r="D14" s="9" t="str">
        <f>'1'!D14</f>
        <v>IIND</v>
      </c>
      <c r="E14" s="9">
        <f>'1'!E14</f>
        <v>34</v>
      </c>
      <c r="F14" s="9">
        <v>23</v>
      </c>
      <c r="G14" s="9"/>
      <c r="H14" s="10"/>
      <c r="I14" s="9"/>
      <c r="J14" s="10"/>
      <c r="K14" s="9"/>
      <c r="L14" s="10"/>
      <c r="M14" s="9">
        <v>70</v>
      </c>
      <c r="N14" s="15">
        <v>0.68</v>
      </c>
    </row>
    <row r="15" spans="1:14" s="11" customFormat="1" x14ac:dyDescent="0.25">
      <c r="A15" s="9" t="str">
        <f>'1'!A15</f>
        <v>CALCULO INTEGRAL</v>
      </c>
      <c r="B15" s="9" t="s">
        <v>47</v>
      </c>
      <c r="C15" s="9" t="str">
        <f>'1'!C15</f>
        <v>204-A</v>
      </c>
      <c r="D15" s="9" t="str">
        <f>'1'!D15</f>
        <v>ISC</v>
      </c>
      <c r="E15" s="9">
        <f>'1'!E15</f>
        <v>35</v>
      </c>
      <c r="F15" s="9">
        <v>33</v>
      </c>
      <c r="G15" s="9"/>
      <c r="H15" s="10"/>
      <c r="I15" s="9"/>
      <c r="J15" s="10"/>
      <c r="K15" s="9"/>
      <c r="L15" s="10"/>
      <c r="M15" s="9">
        <v>66</v>
      </c>
      <c r="N15" s="15">
        <v>0.94</v>
      </c>
    </row>
    <row r="16" spans="1:14" s="11" customFormat="1" x14ac:dyDescent="0.25">
      <c r="A16" s="9" t="str">
        <f>'1'!A16</f>
        <v>ALGEBRALINEAL</v>
      </c>
      <c r="B16" s="9" t="s">
        <v>47</v>
      </c>
      <c r="C16" s="9" t="str">
        <f>'1'!C16</f>
        <v>204-A</v>
      </c>
      <c r="D16" s="9" t="str">
        <f>'1'!D16</f>
        <v>ISC</v>
      </c>
      <c r="E16" s="9">
        <f>'1'!E16</f>
        <v>34</v>
      </c>
      <c r="F16" s="9">
        <v>32</v>
      </c>
      <c r="G16" s="9"/>
      <c r="H16" s="10"/>
      <c r="I16" s="9"/>
      <c r="J16" s="10"/>
      <c r="K16" s="9"/>
      <c r="L16" s="10"/>
      <c r="M16" s="9">
        <v>85</v>
      </c>
      <c r="N16" s="15">
        <v>0.35</v>
      </c>
    </row>
    <row r="17" spans="1:14" s="11" customFormat="1" x14ac:dyDescent="0.25">
      <c r="A17" s="9" t="str">
        <f>'1'!A17</f>
        <v>ALGEBRA LINEAL</v>
      </c>
      <c r="B17" s="9" t="s">
        <v>47</v>
      </c>
      <c r="C17" s="9" t="str">
        <f>'1'!C17</f>
        <v>211-A</v>
      </c>
      <c r="D17" s="9" t="str">
        <f>'1'!D17</f>
        <v>IMC</v>
      </c>
      <c r="E17" s="9">
        <f>'1'!E17</f>
        <v>19</v>
      </c>
      <c r="F17" s="9">
        <v>16</v>
      </c>
      <c r="G17" s="9"/>
      <c r="H17" s="10"/>
      <c r="I17" s="9"/>
      <c r="J17" s="10"/>
      <c r="K17" s="9"/>
      <c r="L17" s="10"/>
      <c r="M17" s="9">
        <v>92</v>
      </c>
      <c r="N17" s="15">
        <v>0.84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104</v>
      </c>
      <c r="G28" s="17">
        <f>SUM(G14:G27)</f>
        <v>0</v>
      </c>
      <c r="H28" s="18">
        <f>SUM(F28:G28)/E28</f>
        <v>0.85245901639344257</v>
      </c>
      <c r="I28" s="17">
        <f t="shared" ref="I28" si="0">(E28-SUM(F28:G28))-K28</f>
        <v>18</v>
      </c>
      <c r="J28" s="18">
        <f t="shared" ref="J28" si="1">I28/E28</f>
        <v>0.14754098360655737</v>
      </c>
      <c r="K28" s="17">
        <f>SUM(K14:K27)</f>
        <v>0</v>
      </c>
      <c r="L28" s="18">
        <f t="shared" ref="L28" si="2">K28/E28</f>
        <v>0</v>
      </c>
      <c r="M28" s="17">
        <f>AVERAGE(M14:M27)</f>
        <v>78.25</v>
      </c>
      <c r="N28" s="19">
        <f>AVERAGE(N14:N27)</f>
        <v>0.70250000000000001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K21" sqref="K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4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50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FBRERO-JULIO-2023</v>
      </c>
      <c r="M8" s="28"/>
      <c r="N8" s="28"/>
    </row>
    <row r="10" spans="1:14" x14ac:dyDescent="0.25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48</v>
      </c>
      <c r="C14" s="9" t="str">
        <f>'1'!C14</f>
        <v>201-A</v>
      </c>
      <c r="D14" s="9" t="str">
        <f>'1'!D14</f>
        <v>IIND</v>
      </c>
      <c r="E14" s="9">
        <f>'1'!E14</f>
        <v>34</v>
      </c>
      <c r="F14" s="9">
        <v>34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84</v>
      </c>
      <c r="N14" s="15">
        <v>0.3</v>
      </c>
    </row>
    <row r="15" spans="1:14" s="11" customFormat="1" x14ac:dyDescent="0.25">
      <c r="A15" s="9" t="str">
        <f>'1'!A15</f>
        <v>CALCULO INTEGRAL</v>
      </c>
      <c r="B15" s="9" t="s">
        <v>48</v>
      </c>
      <c r="C15" s="9" t="str">
        <f>'1'!C15</f>
        <v>204-A</v>
      </c>
      <c r="D15" s="9" t="s">
        <v>52</v>
      </c>
      <c r="E15" s="9">
        <f>'1'!E15</f>
        <v>35</v>
      </c>
      <c r="F15" s="9">
        <v>34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80</v>
      </c>
      <c r="N15" s="15">
        <v>0.97</v>
      </c>
    </row>
    <row r="16" spans="1:14" s="11" customFormat="1" x14ac:dyDescent="0.25">
      <c r="A16" s="9" t="str">
        <f>'1'!A16</f>
        <v>ALGEBRALINEAL</v>
      </c>
      <c r="B16" s="9" t="s">
        <v>48</v>
      </c>
      <c r="C16" s="9" t="str">
        <f>'1'!C16</f>
        <v>204-A</v>
      </c>
      <c r="D16" s="9" t="s">
        <v>52</v>
      </c>
      <c r="E16" s="9">
        <v>36</v>
      </c>
      <c r="F16" s="9">
        <v>35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97</v>
      </c>
      <c r="N16" s="15">
        <v>0.92</v>
      </c>
    </row>
    <row r="17" spans="1:14" s="11" customFormat="1" x14ac:dyDescent="0.25">
      <c r="A17" s="9" t="s">
        <v>37</v>
      </c>
      <c r="B17" s="9" t="s">
        <v>48</v>
      </c>
      <c r="C17" s="9" t="str">
        <f>'1'!C17</f>
        <v>211-A</v>
      </c>
      <c r="D17" s="9" t="s">
        <v>53</v>
      </c>
      <c r="E17" s="9">
        <f>'1'!E17</f>
        <v>19</v>
      </c>
      <c r="F17" s="9">
        <v>17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95</v>
      </c>
      <c r="N17" s="15">
        <v>0.85</v>
      </c>
    </row>
    <row r="18" spans="1:14" s="11" customFormat="1" x14ac:dyDescent="0.25">
      <c r="A18" s="9" t="s">
        <v>37</v>
      </c>
      <c r="B18" s="9" t="s">
        <v>49</v>
      </c>
      <c r="C18" s="9" t="s">
        <v>41</v>
      </c>
      <c r="D18" s="9" t="s">
        <v>52</v>
      </c>
      <c r="E18" s="9">
        <v>36</v>
      </c>
      <c r="F18" s="9">
        <v>35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97</v>
      </c>
      <c r="N18" s="15">
        <v>0.92</v>
      </c>
    </row>
    <row r="19" spans="1:14" s="11" customFormat="1" x14ac:dyDescent="0.25">
      <c r="A19" s="9" t="s">
        <v>37</v>
      </c>
      <c r="B19" s="9" t="s">
        <v>49</v>
      </c>
      <c r="C19" s="9" t="s">
        <v>42</v>
      </c>
      <c r="D19" s="9" t="s">
        <v>53</v>
      </c>
      <c r="E19" s="9">
        <v>19</v>
      </c>
      <c r="F19" s="9">
        <v>17</v>
      </c>
      <c r="G19" s="9"/>
      <c r="H19" s="10"/>
      <c r="I19" s="9">
        <v>2</v>
      </c>
      <c r="J19" s="10"/>
      <c r="K19" s="9">
        <v>0</v>
      </c>
      <c r="L19" s="10">
        <v>0</v>
      </c>
      <c r="M19" s="9">
        <v>95</v>
      </c>
      <c r="N19" s="15">
        <v>0.85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179</v>
      </c>
      <c r="F28" s="17">
        <f>SUM(F14:F27)</f>
        <v>172</v>
      </c>
      <c r="G28" s="17">
        <f>SUM(G14:G27)</f>
        <v>0</v>
      </c>
      <c r="H28" s="18">
        <f>SUM(F28:G28)/E28</f>
        <v>0.96089385474860334</v>
      </c>
      <c r="I28" s="17">
        <f t="shared" ref="I28" si="0">(E28-SUM(F28:G28))-K28</f>
        <v>7</v>
      </c>
      <c r="J28" s="18">
        <f t="shared" ref="J28" si="1">I28/E28</f>
        <v>3.9106145251396648E-2</v>
      </c>
      <c r="K28" s="17">
        <f>SUM(K14:K27)</f>
        <v>0</v>
      </c>
      <c r="L28" s="18">
        <f t="shared" ref="L28" si="2">K28/E28</f>
        <v>0</v>
      </c>
      <c r="M28" s="17">
        <f>AVERAGE(M14:M27)</f>
        <v>91.333333333333329</v>
      </c>
      <c r="N28" s="19">
        <f>AVERAGE(N14:N27)</f>
        <v>0.80166666666666664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 t="s">
        <v>51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FBRERO-JULIO-2023</v>
      </c>
      <c r="M8" s="28"/>
      <c r="N8" s="28"/>
    </row>
    <row r="10" spans="1:14" x14ac:dyDescent="0.25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INTEGRAL</v>
      </c>
      <c r="B14" s="9"/>
      <c r="C14" s="9" t="str">
        <f>'1'!C14</f>
        <v>201-A</v>
      </c>
      <c r="D14" s="9" t="str">
        <f>'1'!D14</f>
        <v>IIND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CALCULO INTEGRAL</v>
      </c>
      <c r="B15" s="9"/>
      <c r="C15" s="9" t="str">
        <f>'1'!C15</f>
        <v>204-A</v>
      </c>
      <c r="D15" s="9" t="str">
        <f>'1'!D15</f>
        <v>ISC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ALGEBRALINEAL</v>
      </c>
      <c r="B16" s="9"/>
      <c r="C16" s="9" t="str">
        <f>'1'!C16</f>
        <v>204-A</v>
      </c>
      <c r="D16" s="9" t="str">
        <f>'1'!D16</f>
        <v>ISC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ALGEBRA LINEAL</v>
      </c>
      <c r="B17" s="9"/>
      <c r="C17" s="9" t="str">
        <f>'1'!C17</f>
        <v>211-A</v>
      </c>
      <c r="D17" s="9" t="str">
        <f>'1'!D17</f>
        <v>IMC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2023-06-23T17:50:38Z</dcterms:modified>
  <cp:category/>
  <cp:contentStatus/>
</cp:coreProperties>
</file>