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INST-DID-FEB-JUL2023\"/>
    </mc:Choice>
  </mc:AlternateContent>
  <xr:revisionPtr revIDLastSave="0" documentId="13_ncr:1_{1EEE9745-EBB4-4446-9ECA-79AD3D36D9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I16" i="10"/>
  <c r="I15" i="10"/>
  <c r="I14" i="10"/>
  <c r="A19" i="25"/>
  <c r="C19" i="25"/>
  <c r="D19" i="25"/>
  <c r="A20" i="25"/>
  <c r="C20" i="25"/>
  <c r="D20" i="25"/>
  <c r="I19" i="10" l="1"/>
  <c r="I24" i="10"/>
  <c r="I25" i="10"/>
  <c r="I26" i="10"/>
  <c r="I27" i="10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E19" i="25"/>
  <c r="I19" i="25" s="1"/>
  <c r="B37" i="25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7" i="22"/>
  <c r="L25" i="22"/>
  <c r="I25" i="22"/>
  <c r="J25" i="22" s="1"/>
  <c r="H25" i="22"/>
  <c r="L24" i="22"/>
  <c r="H21" i="22"/>
  <c r="H20" i="22"/>
  <c r="L19" i="22"/>
  <c r="H17" i="22"/>
  <c r="I16" i="22"/>
  <c r="J16" i="22" s="1"/>
  <c r="L15" i="22"/>
  <c r="I15" i="22"/>
  <c r="J15" i="22" s="1"/>
  <c r="H15" i="22"/>
  <c r="B37" i="10"/>
  <c r="N28" i="10"/>
  <c r="M28" i="10"/>
  <c r="K28" i="10"/>
  <c r="G28" i="10"/>
  <c r="F28" i="10"/>
  <c r="E28" i="10"/>
  <c r="I17" i="22" l="1"/>
  <c r="J17" i="22" s="1"/>
  <c r="H16" i="22"/>
  <c r="H23" i="22"/>
  <c r="L20" i="22"/>
  <c r="I23" i="22"/>
  <c r="J23" i="22" s="1"/>
  <c r="I27" i="22"/>
  <c r="J27" i="22" s="1"/>
  <c r="H19" i="22"/>
  <c r="H24" i="22"/>
  <c r="I21" i="22"/>
  <c r="J21" i="22" s="1"/>
  <c r="I14" i="22"/>
  <c r="J14" i="22" s="1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  <comment ref="J12" authorId="2" shapeId="0" xr:uid="{5A1D2610-4DDB-4681-8198-56E722B00E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<sst xmlns="http://schemas.openxmlformats.org/spreadsheetml/2006/main" count="210" uniqueCount="51">
  <si>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</si>
  <si>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</si>
  <si>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</si>
  <si>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</si>
  <si>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</si>
  <si>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</si>
  <si>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</si>
  <si>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</si>
  <si>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</si>
  <si>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</si>
  <si>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</si>
  <si>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</si>
  <si>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</si>
  <si>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</si>
  <si>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</si>
  <si>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</si>
  <si>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</si>
  <si>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</si>
  <si>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</si>
  <si>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</si>
  <si>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</si>
  <si>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</si>
  <si>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</si>
  <si>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</si>
  <si>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</si>
  <si>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</si>
  <si>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</si>
  <si>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</si>
  <si>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</si>
  <si>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</si>
  <si>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</si>
  <si>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</si>
  <si>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</si>
  <si>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</si>
  <si>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ANALISIS Y SINTESIS DE MECANISMOS</t>
  </si>
  <si>
    <t>DISEÑO DE ELEMENTOS DE MAQUINA</t>
  </si>
  <si>
    <t>MC. HECTOR MIGUEL AMADOR CHAGALA</t>
  </si>
  <si>
    <t>ELECTROMECANICA</t>
  </si>
  <si>
    <t xml:space="preserve"> ELECTROMECANICA</t>
  </si>
  <si>
    <t>ESTEBAN DOMINGUEZ FISCAL</t>
  </si>
  <si>
    <t>MII. ESTEBAN DOMINGUEZ FISCAL</t>
  </si>
  <si>
    <t>FINAL</t>
  </si>
  <si>
    <t>ESTATICA</t>
  </si>
  <si>
    <t>402-A</t>
  </si>
  <si>
    <t>402-B</t>
  </si>
  <si>
    <t>502-U</t>
  </si>
  <si>
    <t>202-A</t>
  </si>
  <si>
    <t>202-B</t>
  </si>
  <si>
    <t xml:space="preserve"> </t>
  </si>
  <si>
    <t>FEB- JUL 23</t>
  </si>
  <si>
    <t>56,7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</si>
</sst>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7"/>
  <sheetViews>
    <sheetView tabSelected="1" zoomScale="93" zoomScaleNormal="93" zoomScaleSheetLayoutView="100" workbookViewId="0">
      <selection activeCell="L42" sqref="L42"/>
    </sheetView>
  </sheetViews>
  <sheetFormatPr baseColWidth="10" defaultColWidth="11.44140625" defaultRowHeight="13.2" x14ac:dyDescent="0.25"/>
  <cols>
    <col min="1" max="1" width="38.5546875" style="1" bestFit="1" customWidth="1"/>
    <col min="2" max="3" width="7.33203125" style="1" customWidth="1"/>
    <col min="4" max="4" width="25.88671875" style="1" customWidth="1"/>
    <col min="5" max="5" width="9.44140625" style="1" customWidth="1"/>
    <col min="6" max="6" width="8.6640625" style="1" customWidth="1"/>
    <col min="7" max="10" width="11.332031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38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1" t="s">
        <v>4</v>
      </c>
      <c r="C8" s="31"/>
      <c r="D8" s="14" t="s">
        <v>5</v>
      </c>
      <c r="E8" s="5">
        <v>5</v>
      </c>
      <c r="G8" s="4" t="s">
        <v>6</v>
      </c>
      <c r="H8" s="5">
        <v>3</v>
      </c>
      <c r="I8" s="37" t="s">
        <v>7</v>
      </c>
      <c r="J8" s="37"/>
      <c r="K8" s="37"/>
      <c r="L8" s="31" t="s">
        <v>49</v>
      </c>
      <c r="M8" s="31"/>
      <c r="N8" s="31"/>
    </row>
    <row r="10" spans="1:14" x14ac:dyDescent="0.25">
      <c r="A10" s="4" t="s">
        <v>8</v>
      </c>
      <c r="B10" s="31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">
        <v>34</v>
      </c>
      <c r="B14" s="9" t="s">
        <v>21</v>
      </c>
      <c r="C14" s="23" t="s">
        <v>43</v>
      </c>
      <c r="D14" s="9" t="s">
        <v>33</v>
      </c>
      <c r="E14" s="9">
        <v>34</v>
      </c>
      <c r="F14" s="9">
        <v>31</v>
      </c>
      <c r="G14" s="9"/>
      <c r="H14" s="21"/>
      <c r="I14" s="22">
        <f t="shared" ref="I14:I17" si="0">(E14-SUM(F14:G14))-K14</f>
        <v>3</v>
      </c>
      <c r="J14" s="21"/>
      <c r="K14" s="22">
        <v>0</v>
      </c>
      <c r="L14" s="21">
        <v>0</v>
      </c>
      <c r="M14" s="9">
        <v>75.5</v>
      </c>
      <c r="N14" s="15">
        <v>0.91</v>
      </c>
    </row>
    <row r="15" spans="1:14" s="11" customFormat="1" x14ac:dyDescent="0.25">
      <c r="A15" s="9" t="s">
        <v>34</v>
      </c>
      <c r="B15" s="9" t="s">
        <v>21</v>
      </c>
      <c r="C15" s="23" t="s">
        <v>44</v>
      </c>
      <c r="D15" s="9" t="s">
        <v>33</v>
      </c>
      <c r="E15" s="9">
        <v>16</v>
      </c>
      <c r="F15" s="9">
        <v>13</v>
      </c>
      <c r="G15" s="9"/>
      <c r="H15" s="21"/>
      <c r="I15" s="22">
        <f t="shared" si="0"/>
        <v>3</v>
      </c>
      <c r="J15" s="21"/>
      <c r="K15" s="22">
        <v>0</v>
      </c>
      <c r="L15" s="21">
        <v>0</v>
      </c>
      <c r="M15" s="9">
        <v>77</v>
      </c>
      <c r="N15" s="15">
        <v>0.81</v>
      </c>
    </row>
    <row r="16" spans="1:14" s="11" customFormat="1" x14ac:dyDescent="0.25">
      <c r="A16" s="9" t="s">
        <v>35</v>
      </c>
      <c r="B16" s="9" t="s">
        <v>21</v>
      </c>
      <c r="C16" s="23" t="s">
        <v>45</v>
      </c>
      <c r="D16" s="9" t="s">
        <v>33</v>
      </c>
      <c r="E16" s="9">
        <v>13</v>
      </c>
      <c r="F16" s="9">
        <v>7</v>
      </c>
      <c r="G16" s="9"/>
      <c r="H16" s="21"/>
      <c r="I16" s="22">
        <f t="shared" si="0"/>
        <v>6</v>
      </c>
      <c r="J16" s="21"/>
      <c r="K16" s="22">
        <v>0</v>
      </c>
      <c r="L16" s="21">
        <v>0</v>
      </c>
      <c r="M16" s="9" t="s">
        <v>50</v>
      </c>
      <c r="N16" s="15">
        <v>0.54</v>
      </c>
    </row>
    <row r="17" spans="1:14" s="11" customFormat="1" x14ac:dyDescent="0.25">
      <c r="A17" s="9" t="s">
        <v>42</v>
      </c>
      <c r="B17" s="9" t="s">
        <v>21</v>
      </c>
      <c r="C17" s="23" t="s">
        <v>46</v>
      </c>
      <c r="D17" s="9" t="s">
        <v>33</v>
      </c>
      <c r="E17" s="9">
        <v>44</v>
      </c>
      <c r="F17" s="9">
        <v>31</v>
      </c>
      <c r="G17" s="9"/>
      <c r="H17" s="21"/>
      <c r="I17" s="22">
        <f t="shared" si="0"/>
        <v>13</v>
      </c>
      <c r="J17" s="21"/>
      <c r="K17" s="22">
        <v>0</v>
      </c>
      <c r="L17" s="21">
        <v>0</v>
      </c>
      <c r="M17" s="9">
        <v>61.66</v>
      </c>
      <c r="N17" s="15">
        <v>0.7</v>
      </c>
    </row>
    <row r="18" spans="1:14" s="11" customFormat="1" x14ac:dyDescent="0.25">
      <c r="A18" s="9" t="s">
        <v>42</v>
      </c>
      <c r="B18" s="9" t="s">
        <v>21</v>
      </c>
      <c r="C18" s="23" t="s">
        <v>47</v>
      </c>
      <c r="D18" s="9" t="s">
        <v>33</v>
      </c>
      <c r="E18" s="9">
        <v>21</v>
      </c>
      <c r="F18" s="9">
        <v>12</v>
      </c>
      <c r="G18" s="9"/>
      <c r="H18" s="21"/>
      <c r="I18" s="22">
        <v>9</v>
      </c>
      <c r="J18" s="21"/>
      <c r="K18" s="22">
        <v>0</v>
      </c>
      <c r="L18" s="21">
        <v>0</v>
      </c>
      <c r="M18" s="9">
        <v>63.47</v>
      </c>
      <c r="N18" s="15">
        <v>0.56999999999999995</v>
      </c>
    </row>
    <row r="19" spans="1:14" s="11" customFormat="1" x14ac:dyDescent="0.25">
      <c r="A19" s="8"/>
      <c r="B19" s="9"/>
      <c r="C19" s="9"/>
      <c r="D19" s="9"/>
      <c r="E19" s="9"/>
      <c r="F19" s="9"/>
      <c r="G19" s="9" t="s">
        <v>48</v>
      </c>
      <c r="H19" s="21"/>
      <c r="I19" s="22">
        <f t="shared" ref="I19:I28" si="1">(E19-SUM(F19:G19))-K19</f>
        <v>0</v>
      </c>
      <c r="J19" s="21"/>
      <c r="K19" s="22"/>
      <c r="L19" s="21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21"/>
      <c r="I20" s="22">
        <v>0</v>
      </c>
      <c r="J20" s="21"/>
      <c r="K20" s="22"/>
      <c r="L20" s="21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21"/>
      <c r="I21" s="22">
        <v>0</v>
      </c>
      <c r="J21" s="21"/>
      <c r="K21" s="22"/>
      <c r="L21" s="21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21"/>
      <c r="I22" s="22">
        <v>0</v>
      </c>
      <c r="J22" s="21"/>
      <c r="K22" s="22"/>
      <c r="L22" s="21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21"/>
      <c r="I23" s="22">
        <v>0</v>
      </c>
      <c r="J23" s="21"/>
      <c r="K23" s="22"/>
      <c r="L23" s="21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21"/>
      <c r="I24" s="22">
        <f t="shared" si="1"/>
        <v>0</v>
      </c>
      <c r="J24" s="21"/>
      <c r="K24" s="22"/>
      <c r="L24" s="21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21"/>
      <c r="I25" s="22">
        <f t="shared" si="1"/>
        <v>0</v>
      </c>
      <c r="J25" s="21"/>
      <c r="K25" s="22"/>
      <c r="L25" s="21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21"/>
      <c r="I26" s="22">
        <f t="shared" si="1"/>
        <v>0</v>
      </c>
      <c r="J26" s="21"/>
      <c r="K26" s="22"/>
      <c r="L26" s="21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21"/>
      <c r="I27" s="22">
        <f t="shared" si="1"/>
        <v>0</v>
      </c>
      <c r="J27" s="21"/>
      <c r="K27" s="22"/>
      <c r="L27" s="21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94</v>
      </c>
      <c r="G28" s="17">
        <f>SUM(G14:G27)</f>
        <v>0</v>
      </c>
      <c r="H28" s="18"/>
      <c r="I28" s="17">
        <f t="shared" si="1"/>
        <v>34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69.407499999999999</v>
      </c>
      <c r="N28" s="19">
        <f>AVERAGE(N14:N27)</f>
        <v>0.70599999999999996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MC. HECTOR MIGUEL AMADOR CHAGALA</v>
      </c>
      <c r="C37" s="25"/>
      <c r="D37" s="25"/>
      <c r="E37" s="13"/>
      <c r="F37" s="13"/>
      <c r="G37" s="25" t="s">
        <v>40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2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FEB- JUL 23</v>
      </c>
      <c r="M8" s="31"/>
      <c r="N8" s="31"/>
    </row>
    <row r="10" spans="1:14" x14ac:dyDescent="0.25">
      <c r="A10" s="4" t="s">
        <v>8</v>
      </c>
      <c r="B10" s="31" t="str">
        <f>'1'!B10</f>
        <v>MC. HECTOR MIGUEL AMADOR CHAGALA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6.4" x14ac:dyDescent="0.25">
      <c r="A14" s="9" t="str">
        <f>'1'!A14</f>
        <v>ANALISIS Y SINTESIS DE MECANISMOS</v>
      </c>
      <c r="B14" s="9" t="s">
        <v>30</v>
      </c>
      <c r="C14" s="9" t="str">
        <f>'1'!C14</f>
        <v>402-A</v>
      </c>
      <c r="D14" s="9" t="str">
        <f>'1'!D14</f>
        <v>IEME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6.4" x14ac:dyDescent="0.25">
      <c r="A16" s="9" t="str">
        <f>'1'!A16</f>
        <v>DISEÑO DE ELEMENTOS DE MAQUINA</v>
      </c>
      <c r="B16" s="9"/>
      <c r="C16" s="9" t="str">
        <f>'1'!C16</f>
        <v>502-U</v>
      </c>
      <c r="D16" s="9" t="str">
        <f>'1'!D16</f>
        <v>IEME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ESTATICA</v>
      </c>
      <c r="B17" s="9"/>
      <c r="C17" s="9" t="str">
        <f>'1'!C17</f>
        <v>202-A</v>
      </c>
      <c r="D17" s="9" t="str">
        <f>'1'!D17</f>
        <v>IEME</v>
      </c>
      <c r="E17" s="9">
        <f>'1'!E17</f>
        <v>44</v>
      </c>
      <c r="F17" s="9"/>
      <c r="G17" s="9"/>
      <c r="H17" s="10">
        <f t="shared" si="0"/>
        <v>0</v>
      </c>
      <c r="I17" s="9">
        <f t="shared" si="1"/>
        <v>44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ESTATICA</v>
      </c>
      <c r="B18" s="9"/>
      <c r="C18" s="9" t="str">
        <f>'1'!C18</f>
        <v>202-B</v>
      </c>
      <c r="D18" s="9" t="str">
        <f>'1'!D18</f>
        <v>IEME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MC. HECTOR MIGUEL AMADOR CHAGALA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3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FEB- JUL 23</v>
      </c>
      <c r="M8" s="31"/>
      <c r="N8" s="31"/>
    </row>
    <row r="10" spans="1:14" x14ac:dyDescent="0.25">
      <c r="A10" s="4" t="s">
        <v>8</v>
      </c>
      <c r="B10" s="31" t="str">
        <f>'1'!B10</f>
        <v>MC. HECTOR MIGUEL AMADOR CHAGALA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6.4" x14ac:dyDescent="0.25">
      <c r="A14" s="9" t="str">
        <f>'1'!A14</f>
        <v>ANALISIS Y SINTESIS DE MECANISMOS</v>
      </c>
      <c r="B14" s="9"/>
      <c r="C14" s="9" t="str">
        <f>'1'!C14</f>
        <v>402-A</v>
      </c>
      <c r="D14" s="9" t="str">
        <f>'1'!D14</f>
        <v>IEME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ANALISIS Y SINTESIS DE MECANISMOS</v>
      </c>
      <c r="B15" s="9"/>
      <c r="C15" s="9" t="str">
        <f>'1'!C15</f>
        <v>402-B</v>
      </c>
      <c r="D15" s="9" t="str">
        <f>'1'!D15</f>
        <v>IEME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DISEÑO DE ELEMENTOS DE MAQUINA</v>
      </c>
      <c r="B16" s="9"/>
      <c r="C16" s="9" t="str">
        <f>'1'!C16</f>
        <v>502-U</v>
      </c>
      <c r="D16" s="9" t="str">
        <f>'1'!D16</f>
        <v>IEME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ESTATICA</v>
      </c>
      <c r="B17" s="9"/>
      <c r="C17" s="9" t="str">
        <f>'1'!C17</f>
        <v>202-A</v>
      </c>
      <c r="D17" s="9" t="str">
        <f>'1'!D17</f>
        <v>IEME</v>
      </c>
      <c r="E17" s="9">
        <f>'1'!E17</f>
        <v>44</v>
      </c>
      <c r="F17" s="9"/>
      <c r="G17" s="9"/>
      <c r="H17" s="10">
        <f t="shared" si="0"/>
        <v>0</v>
      </c>
      <c r="I17" s="9">
        <f t="shared" si="1"/>
        <v>44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ESTATICA</v>
      </c>
      <c r="B18" s="9"/>
      <c r="C18" s="9" t="str">
        <f>'1'!C18</f>
        <v>202-B</v>
      </c>
      <c r="D18" s="9" t="str">
        <f>'1'!D18</f>
        <v>IEME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MC. HECTOR MIGUEL AMADOR CHAGALA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4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FEB- JUL 23</v>
      </c>
      <c r="M8" s="31"/>
      <c r="N8" s="31"/>
    </row>
    <row r="10" spans="1:14" x14ac:dyDescent="0.25">
      <c r="A10" s="4" t="s">
        <v>8</v>
      </c>
      <c r="B10" s="31" t="str">
        <f>'1'!B10</f>
        <v>MC. HECTOR MIGUEL AMADOR CHAGALA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6.4" x14ac:dyDescent="0.25">
      <c r="A14" s="9" t="str">
        <f>'1'!A14</f>
        <v>ANALISIS Y SINTESIS DE MECANISMOS</v>
      </c>
      <c r="B14" s="9"/>
      <c r="C14" s="9" t="str">
        <f>'1'!C14</f>
        <v>402-A</v>
      </c>
      <c r="D14" s="9" t="str">
        <f>'1'!D14</f>
        <v>IEME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ANALISIS Y SINTESIS DE MECANISMOS</v>
      </c>
      <c r="B15" s="9"/>
      <c r="C15" s="9" t="str">
        <f>'1'!C15</f>
        <v>402-B</v>
      </c>
      <c r="D15" s="9" t="str">
        <f>'1'!D15</f>
        <v>IEME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DISEÑO DE ELEMENTOS DE MAQUINA</v>
      </c>
      <c r="B16" s="9"/>
      <c r="C16" s="9" t="str">
        <f>'1'!C16</f>
        <v>502-U</v>
      </c>
      <c r="D16" s="9" t="str">
        <f>'1'!D16</f>
        <v>IEME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ESTATICA</v>
      </c>
      <c r="B17" s="9"/>
      <c r="C17" s="9" t="str">
        <f>'1'!C17</f>
        <v>202-A</v>
      </c>
      <c r="D17" s="9" t="str">
        <f>'1'!D17</f>
        <v>IEME</v>
      </c>
      <c r="E17" s="9">
        <f>'1'!E17</f>
        <v>44</v>
      </c>
      <c r="F17" s="9"/>
      <c r="G17" s="9"/>
      <c r="H17" s="10">
        <f t="shared" si="0"/>
        <v>0</v>
      </c>
      <c r="I17" s="9">
        <f t="shared" si="1"/>
        <v>44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ESTATICA</v>
      </c>
      <c r="B18" s="9"/>
      <c r="C18" s="9" t="str">
        <f>'1'!C18</f>
        <v>202-B</v>
      </c>
      <c r="D18" s="9" t="str">
        <f>'1'!D18</f>
        <v>IEME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MC. HECTOR MIGUEL AMADOR CHAGALA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7"/>
  <sheetViews>
    <sheetView topLeftCell="A6" zoomScaleNormal="100" zoomScaleSheetLayoutView="100" workbookViewId="0">
      <selection activeCell="B24" sqref="B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37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 t="s">
        <v>41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FEB- JUL 23</v>
      </c>
      <c r="M8" s="31"/>
      <c r="N8" s="31"/>
    </row>
    <row r="10" spans="1:14" x14ac:dyDescent="0.25">
      <c r="A10" s="4" t="s">
        <v>8</v>
      </c>
      <c r="B10" s="31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">
        <v>34</v>
      </c>
      <c r="B14" s="9" t="s">
        <v>21</v>
      </c>
      <c r="C14" s="23" t="s">
        <v>43</v>
      </c>
      <c r="D14" s="9" t="s">
        <v>33</v>
      </c>
      <c r="E14" s="9">
        <v>34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">
        <v>34</v>
      </c>
      <c r="B15" s="9" t="s">
        <v>21</v>
      </c>
      <c r="C15" s="23" t="s">
        <v>44</v>
      </c>
      <c r="D15" s="9" t="s">
        <v>33</v>
      </c>
      <c r="E15" s="9">
        <v>16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">
        <v>35</v>
      </c>
      <c r="B16" s="9" t="s">
        <v>21</v>
      </c>
      <c r="C16" s="23" t="s">
        <v>45</v>
      </c>
      <c r="D16" s="9" t="s">
        <v>33</v>
      </c>
      <c r="E16" s="9">
        <v>13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42</v>
      </c>
      <c r="B17" s="9" t="s">
        <v>21</v>
      </c>
      <c r="C17" s="23" t="s">
        <v>46</v>
      </c>
      <c r="D17" s="9" t="s">
        <v>33</v>
      </c>
      <c r="E17" s="9">
        <v>44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 t="s">
        <v>42</v>
      </c>
      <c r="B18" s="9" t="s">
        <v>21</v>
      </c>
      <c r="C18" s="23" t="s">
        <v>47</v>
      </c>
      <c r="D18" s="9" t="s">
        <v>33</v>
      </c>
      <c r="E18" s="9">
        <v>21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ref="I19:I28" si="0">(E19-SUM(F19:G19))-K19</f>
        <v>0</v>
      </c>
      <c r="J19" s="10"/>
      <c r="K19" s="9"/>
      <c r="L19" s="10"/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128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MC. HECTOR MIGUEL AMADOR CHAGALA</v>
      </c>
      <c r="C37" s="25"/>
      <c r="D37" s="25"/>
      <c r="E37" s="13"/>
      <c r="F37" s="13"/>
      <c r="G37" s="25" t="s">
        <v>39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 de Windows</cp:lastModifiedBy>
  <cp:revision/>
  <dcterms:created xsi:type="dcterms:W3CDTF">2021-11-22T14:45:25Z</dcterms:created>
  <dcterms:modified xsi:type="dcterms:W3CDTF">2023-03-25T15:29:43Z</dcterms:modified>
  <cp:category/>
  <cp:contentStatus/>
</cp:coreProperties>
</file>