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CD0881D-5968-468B-A933-B14EEAC017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'1'!$A$1:$N$40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25" l="1"/>
  <c r="C19" i="25"/>
  <c r="D19" i="25"/>
  <c r="A20" i="25"/>
  <c r="C20" i="25"/>
  <c r="D20" i="25"/>
  <c r="I22" i="10" l="1"/>
  <c r="I27" i="10"/>
  <c r="I28" i="10"/>
  <c r="I29" i="10"/>
  <c r="I30" i="10"/>
  <c r="N28" i="25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E19" i="25"/>
  <c r="I19" i="25" s="1"/>
  <c r="B37" i="25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40" i="10"/>
  <c r="N31" i="10"/>
  <c r="M31" i="10"/>
  <c r="K31" i="10"/>
  <c r="G31" i="10"/>
  <c r="F31" i="10"/>
  <c r="E31" i="10"/>
  <c r="H17" i="22" l="1"/>
  <c r="L19" i="22"/>
  <c r="H20" i="22"/>
  <c r="I25" i="22"/>
  <c r="J25" i="22" s="1"/>
  <c r="H25" i="22"/>
  <c r="I16" i="22"/>
  <c r="J16" i="22" s="1"/>
  <c r="L24" i="22"/>
  <c r="H27" i="22"/>
  <c r="H21" i="22"/>
  <c r="I17" i="22"/>
  <c r="J17" i="22" s="1"/>
  <c r="H16" i="22"/>
  <c r="H23" i="22"/>
  <c r="L20" i="22"/>
  <c r="I23" i="22"/>
  <c r="J23" i="22" s="1"/>
  <c r="I27" i="22"/>
  <c r="J27" i="22" s="1"/>
  <c r="H19" i="22"/>
  <c r="H24" i="22"/>
  <c r="I21" i="22"/>
  <c r="J21" i="22" s="1"/>
  <c r="I14" i="22"/>
  <c r="J14" i="22" s="1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31" i="10"/>
  <c r="L31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<sst xmlns="http://schemas.openxmlformats.org/spreadsheetml/2006/main" count="221" uniqueCount="53">
  <si>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</si>
  <si>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</si>
  <si>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</si>
  <si>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</si>
  <si>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</si>
  <si>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</si>
  <si>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</si>
  <si>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</si>
  <si>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</si>
  <si>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</si>
  <si>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</si>
  <si>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</si>
  <si>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</si>
  <si>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</si>
  <si>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</si>
  <si>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</si>
  <si>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</si>
  <si>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</si>
  <si>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</si>
  <si>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</si>
  <si>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</si>
  <si>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</si>
  <si>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</si>
  <si>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</si>
  <si>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</si>
  <si>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</si>
  <si>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</si>
  <si>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</si>
  <si>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</si>
  <si>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</si>
  <si>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</si>
  <si>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</si>
  <si>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</si>
  <si>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ANALISIS Y SINTESIS DE MECANISMOS</t>
  </si>
  <si>
    <t>DISEÑO DE ELEMENTOS DE MAQUINA</t>
  </si>
  <si>
    <t>MC. HECTOR MIGUEL AMADOR CHAGALA</t>
  </si>
  <si>
    <t>ELECTROMECANICA</t>
  </si>
  <si>
    <t xml:space="preserve"> ELECTROMECANICA</t>
  </si>
  <si>
    <t>ESTEBAN DOMINGUEZ FISCAL</t>
  </si>
  <si>
    <t>MII. ESTEBAN DOMINGUEZ FISCAL</t>
  </si>
  <si>
    <t>FINAL</t>
  </si>
  <si>
    <t>ESTATICA</t>
  </si>
  <si>
    <t>402-A</t>
  </si>
  <si>
    <t>402-B</t>
  </si>
  <si>
    <t>502-U</t>
  </si>
  <si>
    <t>202-A</t>
  </si>
  <si>
    <t>202-B</t>
  </si>
  <si>
    <t xml:space="preserve"> </t>
  </si>
  <si>
    <t>FEB- JUL 23</t>
  </si>
  <si>
    <t>III</t>
  </si>
  <si>
    <t>IV</t>
  </si>
  <si>
    <t>V</t>
  </si>
  <si>
    <t>3°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</si>
</sst>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40"/>
  <sheetViews>
    <sheetView tabSelected="1" topLeftCell="A4" zoomScale="110" zoomScaleNormal="110" zoomScaleSheetLayoutView="100" workbookViewId="0">
      <selection activeCell="M26" sqref="M26"/>
    </sheetView>
  </sheetViews>
  <sheetFormatPr baseColWidth="10" defaultColWidth="11.44140625" defaultRowHeight="13.2" x14ac:dyDescent="0.25"/>
  <cols>
    <col min="1" max="1" width="38.5546875" style="1" bestFit="1" customWidth="1"/>
    <col min="2" max="3" width="7.33203125" style="1" customWidth="1"/>
    <col min="4" max="4" width="25.88671875" style="1" customWidth="1"/>
    <col min="5" max="5" width="9.44140625" style="1" customWidth="1"/>
    <col min="6" max="6" width="8.6640625" style="1" customWidth="1"/>
    <col min="7" max="10" width="11.3320312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26" t="s">
        <v>2</v>
      </c>
      <c r="B6" s="26"/>
      <c r="C6" s="26"/>
      <c r="D6" s="26"/>
      <c r="E6" s="27" t="s">
        <v>37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52</v>
      </c>
      <c r="C8" s="27"/>
      <c r="D8" s="14" t="s">
        <v>4</v>
      </c>
      <c r="E8" s="5">
        <v>5</v>
      </c>
      <c r="G8" s="4" t="s">
        <v>5</v>
      </c>
      <c r="H8" s="5">
        <v>3</v>
      </c>
      <c r="I8" s="36" t="s">
        <v>6</v>
      </c>
      <c r="J8" s="36"/>
      <c r="K8" s="36"/>
      <c r="L8" s="37" t="s">
        <v>48</v>
      </c>
      <c r="M8" s="37"/>
      <c r="N8" s="37"/>
    </row>
    <row r="10" spans="1:14" x14ac:dyDescent="0.25">
      <c r="A10" s="4" t="s">
        <v>7</v>
      </c>
      <c r="B10" s="37" t="s">
        <v>35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8</v>
      </c>
      <c r="B12" s="34" t="s">
        <v>9</v>
      </c>
      <c r="C12" s="34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5">
      <c r="A13" s="39"/>
      <c r="B13" s="35"/>
      <c r="C13" s="35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9" t="s">
        <v>33</v>
      </c>
      <c r="B14" s="9" t="s">
        <v>49</v>
      </c>
      <c r="C14" s="23" t="s">
        <v>42</v>
      </c>
      <c r="D14" s="9" t="s">
        <v>32</v>
      </c>
      <c r="E14" s="9">
        <v>35</v>
      </c>
      <c r="F14" s="9">
        <v>31</v>
      </c>
      <c r="G14" s="9"/>
      <c r="H14" s="21"/>
      <c r="I14" s="22">
        <v>4</v>
      </c>
      <c r="J14" s="21"/>
      <c r="K14" s="22">
        <v>0</v>
      </c>
      <c r="L14" s="21">
        <v>0</v>
      </c>
      <c r="M14" s="24">
        <v>0.82</v>
      </c>
      <c r="N14" s="15">
        <v>0.89</v>
      </c>
    </row>
    <row r="15" spans="1:14" s="11" customFormat="1" x14ac:dyDescent="0.25">
      <c r="A15" s="9" t="s">
        <v>33</v>
      </c>
      <c r="B15" s="9" t="s">
        <v>50</v>
      </c>
      <c r="C15" s="23" t="s">
        <v>42</v>
      </c>
      <c r="D15" s="9" t="s">
        <v>32</v>
      </c>
      <c r="E15" s="9">
        <v>35</v>
      </c>
      <c r="F15" s="9">
        <v>27</v>
      </c>
      <c r="G15" s="9"/>
      <c r="H15" s="21"/>
      <c r="I15" s="22">
        <v>8</v>
      </c>
      <c r="J15" s="21"/>
      <c r="K15" s="22">
        <v>0</v>
      </c>
      <c r="L15" s="21">
        <v>0</v>
      </c>
      <c r="M15" s="24">
        <v>0.74</v>
      </c>
      <c r="N15" s="15">
        <v>0.77</v>
      </c>
    </row>
    <row r="16" spans="1:14" s="11" customFormat="1" x14ac:dyDescent="0.25">
      <c r="A16" s="9" t="s">
        <v>33</v>
      </c>
      <c r="B16" s="9" t="s">
        <v>49</v>
      </c>
      <c r="C16" s="23" t="s">
        <v>43</v>
      </c>
      <c r="D16" s="9" t="s">
        <v>32</v>
      </c>
      <c r="E16" s="9">
        <v>16</v>
      </c>
      <c r="F16" s="9">
        <v>15</v>
      </c>
      <c r="G16" s="9"/>
      <c r="H16" s="21"/>
      <c r="I16" s="22">
        <v>1</v>
      </c>
      <c r="J16" s="21"/>
      <c r="K16" s="22">
        <v>0</v>
      </c>
      <c r="L16" s="21">
        <v>0</v>
      </c>
      <c r="M16" s="24">
        <v>0.85</v>
      </c>
      <c r="N16" s="15">
        <v>0.94</v>
      </c>
    </row>
    <row r="17" spans="1:14" s="11" customFormat="1" x14ac:dyDescent="0.25">
      <c r="A17" s="9" t="s">
        <v>33</v>
      </c>
      <c r="B17" s="9" t="s">
        <v>50</v>
      </c>
      <c r="C17" s="23" t="s">
        <v>43</v>
      </c>
      <c r="D17" s="9" t="s">
        <v>32</v>
      </c>
      <c r="E17" s="9">
        <v>16</v>
      </c>
      <c r="F17" s="9">
        <v>15</v>
      </c>
      <c r="G17" s="9"/>
      <c r="H17" s="21"/>
      <c r="I17" s="22">
        <v>1</v>
      </c>
      <c r="J17" s="21"/>
      <c r="K17" s="22">
        <v>0</v>
      </c>
      <c r="L17" s="21">
        <v>0</v>
      </c>
      <c r="M17" s="24">
        <v>0.91</v>
      </c>
      <c r="N17" s="15">
        <v>0.94</v>
      </c>
    </row>
    <row r="18" spans="1:14" s="11" customFormat="1" x14ac:dyDescent="0.25">
      <c r="A18" s="9" t="s">
        <v>34</v>
      </c>
      <c r="B18" s="9" t="s">
        <v>50</v>
      </c>
      <c r="C18" s="23" t="s">
        <v>44</v>
      </c>
      <c r="D18" s="9" t="s">
        <v>32</v>
      </c>
      <c r="E18" s="9">
        <v>14</v>
      </c>
      <c r="F18" s="9">
        <v>7</v>
      </c>
      <c r="G18" s="9"/>
      <c r="H18" s="21"/>
      <c r="I18" s="22">
        <v>7</v>
      </c>
      <c r="J18" s="21"/>
      <c r="K18" s="22">
        <v>0</v>
      </c>
      <c r="L18" s="21">
        <v>0</v>
      </c>
      <c r="M18" s="24">
        <v>0.43</v>
      </c>
      <c r="N18" s="15">
        <v>0.5</v>
      </c>
    </row>
    <row r="19" spans="1:14" s="11" customFormat="1" x14ac:dyDescent="0.25">
      <c r="A19" s="9" t="s">
        <v>34</v>
      </c>
      <c r="B19" s="9" t="s">
        <v>51</v>
      </c>
      <c r="C19" s="23" t="s">
        <v>44</v>
      </c>
      <c r="D19" s="9" t="s">
        <v>32</v>
      </c>
      <c r="E19" s="9">
        <v>14</v>
      </c>
      <c r="F19" s="9">
        <v>8</v>
      </c>
      <c r="G19" s="9"/>
      <c r="H19" s="21"/>
      <c r="I19" s="22">
        <v>6</v>
      </c>
      <c r="J19" s="21"/>
      <c r="K19" s="22">
        <v>0</v>
      </c>
      <c r="L19" s="21">
        <v>0</v>
      </c>
      <c r="M19" s="24">
        <v>0.53</v>
      </c>
      <c r="N19" s="15">
        <v>0.56999999999999995</v>
      </c>
    </row>
    <row r="20" spans="1:14" s="11" customFormat="1" x14ac:dyDescent="0.25">
      <c r="A20" s="9" t="s">
        <v>41</v>
      </c>
      <c r="B20" s="9" t="s">
        <v>29</v>
      </c>
      <c r="C20" s="23" t="s">
        <v>45</v>
      </c>
      <c r="D20" s="9" t="s">
        <v>32</v>
      </c>
      <c r="E20" s="9">
        <v>44</v>
      </c>
      <c r="F20" s="9">
        <v>29</v>
      </c>
      <c r="G20" s="9"/>
      <c r="H20" s="21"/>
      <c r="I20" s="22">
        <v>15</v>
      </c>
      <c r="J20" s="21"/>
      <c r="K20" s="22">
        <v>0</v>
      </c>
      <c r="L20" s="21">
        <v>0</v>
      </c>
      <c r="M20" s="24">
        <v>0.6</v>
      </c>
      <c r="N20" s="15">
        <v>0.66</v>
      </c>
    </row>
    <row r="21" spans="1:14" s="11" customFormat="1" x14ac:dyDescent="0.25">
      <c r="A21" s="9" t="s">
        <v>41</v>
      </c>
      <c r="B21" s="9" t="s">
        <v>29</v>
      </c>
      <c r="C21" s="23" t="s">
        <v>46</v>
      </c>
      <c r="D21" s="9" t="s">
        <v>32</v>
      </c>
      <c r="E21" s="9">
        <v>22</v>
      </c>
      <c r="F21" s="9">
        <v>12</v>
      </c>
      <c r="G21" s="9"/>
      <c r="H21" s="21"/>
      <c r="I21" s="22">
        <v>10</v>
      </c>
      <c r="J21" s="21"/>
      <c r="K21" s="22">
        <v>0</v>
      </c>
      <c r="L21" s="21">
        <v>0</v>
      </c>
      <c r="M21" s="24">
        <v>0.55000000000000004</v>
      </c>
      <c r="N21" s="15">
        <v>0.55000000000000004</v>
      </c>
    </row>
    <row r="22" spans="1:14" s="11" customFormat="1" x14ac:dyDescent="0.25">
      <c r="A22" s="8"/>
      <c r="B22" s="9"/>
      <c r="C22" s="9"/>
      <c r="D22" s="9"/>
      <c r="E22" s="9"/>
      <c r="F22" s="9"/>
      <c r="G22" s="9" t="s">
        <v>47</v>
      </c>
      <c r="H22" s="21"/>
      <c r="I22" s="22">
        <f t="shared" ref="I22:I31" si="0">(E22-SUM(F22:G22))-K22</f>
        <v>0</v>
      </c>
      <c r="J22" s="21"/>
      <c r="K22" s="22"/>
      <c r="L22" s="21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21"/>
      <c r="I23" s="22">
        <v>0</v>
      </c>
      <c r="J23" s="21"/>
      <c r="K23" s="22"/>
      <c r="L23" s="21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21"/>
      <c r="I24" s="22">
        <v>0</v>
      </c>
      <c r="J24" s="21"/>
      <c r="K24" s="22"/>
      <c r="L24" s="21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21"/>
      <c r="I25" s="22">
        <v>0</v>
      </c>
      <c r="J25" s="21"/>
      <c r="K25" s="22"/>
      <c r="L25" s="21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21"/>
      <c r="I26" s="22">
        <v>0</v>
      </c>
      <c r="J26" s="21"/>
      <c r="K26" s="22"/>
      <c r="L26" s="21"/>
      <c r="M26" s="9"/>
      <c r="N26" s="15"/>
    </row>
    <row r="27" spans="1:14" s="11" customFormat="1" x14ac:dyDescent="0.25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s="11" customFormat="1" x14ac:dyDescent="0.25">
      <c r="A28" s="8"/>
      <c r="B28" s="9"/>
      <c r="C28" s="9"/>
      <c r="D28" s="9"/>
      <c r="E28" s="9"/>
      <c r="F28" s="9"/>
      <c r="G28" s="9"/>
      <c r="H28" s="21"/>
      <c r="I28" s="22">
        <f t="shared" si="0"/>
        <v>0</v>
      </c>
      <c r="J28" s="21"/>
      <c r="K28" s="22"/>
      <c r="L28" s="21"/>
      <c r="M28" s="9"/>
      <c r="N28" s="15"/>
    </row>
    <row r="29" spans="1:14" s="11" customFormat="1" x14ac:dyDescent="0.25">
      <c r="A29" s="8"/>
      <c r="B29" s="9"/>
      <c r="C29" s="9"/>
      <c r="D29" s="9"/>
      <c r="E29" s="9"/>
      <c r="F29" s="9"/>
      <c r="G29" s="9"/>
      <c r="H29" s="21"/>
      <c r="I29" s="22">
        <f t="shared" si="0"/>
        <v>0</v>
      </c>
      <c r="J29" s="21"/>
      <c r="K29" s="22"/>
      <c r="L29" s="21"/>
      <c r="M29" s="9"/>
      <c r="N29" s="15"/>
    </row>
    <row r="30" spans="1:14" s="11" customFormat="1" ht="16.5" customHeight="1" x14ac:dyDescent="0.25">
      <c r="A30" s="8"/>
      <c r="B30" s="9"/>
      <c r="C30" s="9"/>
      <c r="D30" s="9"/>
      <c r="E30" s="9"/>
      <c r="F30" s="9"/>
      <c r="G30" s="9"/>
      <c r="H30" s="21"/>
      <c r="I30" s="22">
        <f t="shared" si="0"/>
        <v>0</v>
      </c>
      <c r="J30" s="21"/>
      <c r="K30" s="22"/>
      <c r="L30" s="21"/>
      <c r="M30" s="9"/>
      <c r="N30" s="15"/>
    </row>
    <row r="31" spans="1:14" ht="13.8" thickBot="1" x14ac:dyDescent="0.3">
      <c r="A31" s="16" t="s">
        <v>23</v>
      </c>
      <c r="B31" s="17" t="s">
        <v>24</v>
      </c>
      <c r="C31" s="17" t="s">
        <v>24</v>
      </c>
      <c r="D31" s="17" t="s">
        <v>24</v>
      </c>
      <c r="E31" s="17">
        <f>SUM(E14:E30)</f>
        <v>196</v>
      </c>
      <c r="F31" s="17">
        <f>SUM(F14:F30)</f>
        <v>144</v>
      </c>
      <c r="G31" s="17">
        <f>SUM(G14:G30)</f>
        <v>0</v>
      </c>
      <c r="H31" s="18"/>
      <c r="I31" s="17">
        <f t="shared" si="0"/>
        <v>52</v>
      </c>
      <c r="J31" s="18"/>
      <c r="K31" s="17">
        <f>SUM(K14:K30)</f>
        <v>0</v>
      </c>
      <c r="L31" s="18">
        <f t="shared" ref="L31" si="1">K31/E31</f>
        <v>0</v>
      </c>
      <c r="M31" s="17">
        <f>AVERAGE(M14:M30)</f>
        <v>0.67874999999999996</v>
      </c>
      <c r="N31" s="19">
        <f>AVERAGE(N14:N30)</f>
        <v>0.72750000000000004</v>
      </c>
    </row>
    <row r="33" spans="1:14" ht="120" customHeight="1" x14ac:dyDescent="0.25">
      <c r="A33" s="33" t="s">
        <v>25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</row>
    <row r="35" spans="1:14" x14ac:dyDescent="0.25">
      <c r="A35" s="12"/>
    </row>
    <row r="36" spans="1:14" x14ac:dyDescent="0.25">
      <c r="B36" s="40" t="s">
        <v>26</v>
      </c>
      <c r="C36" s="40"/>
      <c r="D36" s="40"/>
      <c r="G36" s="25" t="s">
        <v>27</v>
      </c>
      <c r="H36" s="25"/>
      <c r="I36" s="25"/>
      <c r="J36" s="25"/>
    </row>
    <row r="37" spans="1:14" ht="62.25" customHeight="1" x14ac:dyDescent="0.25">
      <c r="B37" s="41"/>
      <c r="C37" s="41"/>
      <c r="D37" s="41"/>
      <c r="G37" s="37"/>
      <c r="H37" s="37"/>
      <c r="I37" s="37"/>
      <c r="J37" s="37"/>
    </row>
    <row r="38" spans="1:14" hidden="1" x14ac:dyDescent="0.25">
      <c r="A38" s="42" t="e">
        <v>#REF!</v>
      </c>
      <c r="B38" s="42"/>
      <c r="C38" s="6"/>
      <c r="E38" s="42"/>
      <c r="F38" s="42"/>
      <c r="G38" s="42"/>
      <c r="H38" s="42"/>
    </row>
    <row r="39" spans="1:14" hidden="1" x14ac:dyDescent="0.25"/>
    <row r="40" spans="1:14" ht="45" customHeight="1" x14ac:dyDescent="0.25">
      <c r="B40" s="43" t="str">
        <f>B10</f>
        <v>MC. HECTOR MIGUEL AMADOR CHAGALA</v>
      </c>
      <c r="C40" s="43"/>
      <c r="D40" s="43"/>
      <c r="E40" s="13"/>
      <c r="F40" s="13"/>
      <c r="G40" s="43" t="s">
        <v>39</v>
      </c>
      <c r="H40" s="43"/>
      <c r="I40" s="43"/>
      <c r="J40" s="43"/>
    </row>
  </sheetData>
  <mergeCells count="31">
    <mergeCell ref="A38:B38"/>
    <mergeCell ref="E38:H38"/>
    <mergeCell ref="B40:D40"/>
    <mergeCell ref="G40:J40"/>
    <mergeCell ref="K12:K13"/>
    <mergeCell ref="L12:L13"/>
    <mergeCell ref="B36:D36"/>
    <mergeCell ref="G36:J36"/>
    <mergeCell ref="B37:D37"/>
    <mergeCell ref="G37:J37"/>
    <mergeCell ref="M12:M13"/>
    <mergeCell ref="N12:N13"/>
    <mergeCell ref="A33:N3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26" t="s">
        <v>2</v>
      </c>
      <c r="B6" s="26"/>
      <c r="C6" s="26"/>
      <c r="D6" s="26"/>
      <c r="E6" s="27" t="s">
        <v>30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7">
        <v>2</v>
      </c>
      <c r="C8" s="37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7" t="str">
        <f>'1'!L8</f>
        <v>FEB- JUL 23</v>
      </c>
      <c r="M8" s="37"/>
      <c r="N8" s="37"/>
    </row>
    <row r="10" spans="1:14" x14ac:dyDescent="0.25">
      <c r="A10" s="4" t="s">
        <v>7</v>
      </c>
      <c r="B10" s="37" t="str">
        <f>'1'!B10</f>
        <v>MC. HECTOR MIGUEL AMADOR CHAGALA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8</v>
      </c>
      <c r="B12" s="34" t="s">
        <v>9</v>
      </c>
      <c r="C12" s="34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5">
      <c r="A13" s="39"/>
      <c r="B13" s="35"/>
      <c r="C13" s="35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2"/>
    </row>
    <row r="14" spans="1:14" s="11" customFormat="1" ht="26.4" x14ac:dyDescent="0.25">
      <c r="A14" s="9" t="str">
        <f>'1'!A14</f>
        <v>ANALISIS Y SINTESIS DE MECANISMOS</v>
      </c>
      <c r="B14" s="9" t="s">
        <v>29</v>
      </c>
      <c r="C14" s="9" t="str">
        <f>'1'!C14</f>
        <v>402-A</v>
      </c>
      <c r="D14" s="9" t="str">
        <f>'1'!D14</f>
        <v>IEME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6.4" x14ac:dyDescent="0.25">
      <c r="A16" s="9" t="str">
        <f>'1'!A18</f>
        <v>DISEÑO DE ELEMENTOS DE MAQUINA</v>
      </c>
      <c r="B16" s="9"/>
      <c r="C16" s="9" t="str">
        <f>'1'!C18</f>
        <v>502-U</v>
      </c>
      <c r="D16" s="9" t="str">
        <f>'1'!D18</f>
        <v>IEME</v>
      </c>
      <c r="E16" s="9">
        <f>'1'!E18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'1'!A20</f>
        <v>ESTATICA</v>
      </c>
      <c r="B17" s="9"/>
      <c r="C17" s="9" t="str">
        <f>'1'!C20</f>
        <v>202-A</v>
      </c>
      <c r="D17" s="9" t="str">
        <f>'1'!D20</f>
        <v>IEME</v>
      </c>
      <c r="E17" s="9">
        <f>'1'!E20</f>
        <v>44</v>
      </c>
      <c r="F17" s="9"/>
      <c r="G17" s="9"/>
      <c r="H17" s="10">
        <f t="shared" si="0"/>
        <v>0</v>
      </c>
      <c r="I17" s="9">
        <f t="shared" si="1"/>
        <v>44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'1'!A21</f>
        <v>ESTATICA</v>
      </c>
      <c r="B18" s="9"/>
      <c r="C18" s="9" t="str">
        <f>'1'!C21</f>
        <v>202-B</v>
      </c>
      <c r="D18" s="9" t="str">
        <f>'1'!D21</f>
        <v>IEME</v>
      </c>
      <c r="E18" s="9">
        <f>'1'!E21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'1'!A22</f>
        <v>0</v>
      </c>
      <c r="B19" s="9"/>
      <c r="C19" s="9">
        <f>'1'!C22</f>
        <v>0</v>
      </c>
      <c r="D19" s="9">
        <f>'1'!D22</f>
        <v>0</v>
      </c>
      <c r="E19" s="9">
        <f>'1'!E22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'1'!A23</f>
        <v>0</v>
      </c>
      <c r="B20" s="9"/>
      <c r="C20" s="9">
        <f>'1'!C23</f>
        <v>0</v>
      </c>
      <c r="D20" s="9">
        <f>'1'!D23</f>
        <v>0</v>
      </c>
      <c r="E20" s="9">
        <f>'1'!E23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'1'!A24</f>
        <v>0</v>
      </c>
      <c r="B21" s="9"/>
      <c r="C21" s="9">
        <f>'1'!C24</f>
        <v>0</v>
      </c>
      <c r="D21" s="9">
        <f>'1'!D24</f>
        <v>0</v>
      </c>
      <c r="E21" s="9">
        <f>'1'!E24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'1'!A25</f>
        <v>0</v>
      </c>
      <c r="B22" s="9"/>
      <c r="C22" s="9">
        <f>'1'!C25</f>
        <v>0</v>
      </c>
      <c r="D22" s="9">
        <f>'1'!D25</f>
        <v>0</v>
      </c>
      <c r="E22" s="9">
        <f>'1'!E25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'1'!A26</f>
        <v>0</v>
      </c>
      <c r="B23" s="9"/>
      <c r="C23" s="9">
        <f>'1'!C26</f>
        <v>0</v>
      </c>
      <c r="D23" s="9">
        <f>'1'!D26</f>
        <v>0</v>
      </c>
      <c r="E23" s="9">
        <f>'1'!E26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'1'!A27</f>
        <v>0</v>
      </c>
      <c r="B24" s="9"/>
      <c r="C24" s="9">
        <f>'1'!C27</f>
        <v>0</v>
      </c>
      <c r="D24" s="9">
        <f>'1'!D27</f>
        <v>0</v>
      </c>
      <c r="E24" s="9">
        <f>'1'!E27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'1'!A28</f>
        <v>0</v>
      </c>
      <c r="B25" s="9"/>
      <c r="C25" s="9">
        <f>'1'!C28</f>
        <v>0</v>
      </c>
      <c r="D25" s="9">
        <f>'1'!D28</f>
        <v>0</v>
      </c>
      <c r="E25" s="9">
        <f>'1'!E28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'1'!A29</f>
        <v>0</v>
      </c>
      <c r="B26" s="9"/>
      <c r="C26" s="9">
        <f>'1'!C29</f>
        <v>0</v>
      </c>
      <c r="D26" s="9">
        <f>'1'!D29</f>
        <v>0</v>
      </c>
      <c r="E26" s="9">
        <f>'1'!E29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'1'!A30</f>
        <v>0</v>
      </c>
      <c r="B27" s="9"/>
      <c r="C27" s="9">
        <f>'1'!C30</f>
        <v>0</v>
      </c>
      <c r="D27" s="9">
        <f>'1'!D30</f>
        <v>0</v>
      </c>
      <c r="E27" s="9">
        <f>'1'!E30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40" t="s">
        <v>26</v>
      </c>
      <c r="C33" s="40"/>
      <c r="D33" s="40"/>
      <c r="G33" s="25" t="s">
        <v>27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MC. HECTOR MIGUEL AMADOR CHAGALA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7">
        <v>3</v>
      </c>
      <c r="C8" s="37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7" t="str">
        <f>'1'!L8</f>
        <v>FEB- JUL 23</v>
      </c>
      <c r="M8" s="37"/>
      <c r="N8" s="37"/>
    </row>
    <row r="10" spans="1:14" x14ac:dyDescent="0.25">
      <c r="A10" s="4" t="s">
        <v>7</v>
      </c>
      <c r="B10" s="37" t="str">
        <f>'1'!B10</f>
        <v>MC. HECTOR MIGUEL AMADOR CHAGALA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8</v>
      </c>
      <c r="B12" s="34" t="s">
        <v>9</v>
      </c>
      <c r="C12" s="34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5">
      <c r="A13" s="39"/>
      <c r="B13" s="35"/>
      <c r="C13" s="35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2"/>
    </row>
    <row r="14" spans="1:14" s="11" customFormat="1" ht="26.4" x14ac:dyDescent="0.25">
      <c r="A14" s="9" t="str">
        <f>'1'!A14</f>
        <v>ANALISIS Y SINTESIS DE MECANISMOS</v>
      </c>
      <c r="B14" s="9"/>
      <c r="C14" s="9" t="str">
        <f>'1'!C14</f>
        <v>402-A</v>
      </c>
      <c r="D14" s="9" t="str">
        <f>'1'!D14</f>
        <v>IEME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'1'!A17</f>
        <v>ANALISIS Y SINTESIS DE MECANISMOS</v>
      </c>
      <c r="B15" s="9"/>
      <c r="C15" s="9" t="str">
        <f>'1'!C17</f>
        <v>402-B</v>
      </c>
      <c r="D15" s="9" t="str">
        <f>'1'!D17</f>
        <v>IEME</v>
      </c>
      <c r="E15" s="9">
        <f>'1'!E17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'1'!A18</f>
        <v>DISEÑO DE ELEMENTOS DE MAQUINA</v>
      </c>
      <c r="B16" s="9"/>
      <c r="C16" s="9" t="str">
        <f>'1'!C18</f>
        <v>502-U</v>
      </c>
      <c r="D16" s="9" t="str">
        <f>'1'!D18</f>
        <v>IEME</v>
      </c>
      <c r="E16" s="9">
        <f>'1'!E18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'1'!A20</f>
        <v>ESTATICA</v>
      </c>
      <c r="B17" s="9"/>
      <c r="C17" s="9" t="str">
        <f>'1'!C20</f>
        <v>202-A</v>
      </c>
      <c r="D17" s="9" t="str">
        <f>'1'!D20</f>
        <v>IEME</v>
      </c>
      <c r="E17" s="9">
        <f>'1'!E20</f>
        <v>44</v>
      </c>
      <c r="F17" s="9"/>
      <c r="G17" s="9"/>
      <c r="H17" s="10">
        <f t="shared" si="0"/>
        <v>0</v>
      </c>
      <c r="I17" s="9">
        <f t="shared" si="1"/>
        <v>44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'1'!A21</f>
        <v>ESTATICA</v>
      </c>
      <c r="B18" s="9"/>
      <c r="C18" s="9" t="str">
        <f>'1'!C21</f>
        <v>202-B</v>
      </c>
      <c r="D18" s="9" t="str">
        <f>'1'!D21</f>
        <v>IEME</v>
      </c>
      <c r="E18" s="9">
        <f>'1'!E21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'1'!A22</f>
        <v>0</v>
      </c>
      <c r="B19" s="9"/>
      <c r="C19" s="9">
        <f>'1'!C22</f>
        <v>0</v>
      </c>
      <c r="D19" s="9">
        <f>'1'!D22</f>
        <v>0</v>
      </c>
      <c r="E19" s="9">
        <f>'1'!E22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'1'!A23</f>
        <v>0</v>
      </c>
      <c r="B20" s="9"/>
      <c r="C20" s="9">
        <f>'1'!C23</f>
        <v>0</v>
      </c>
      <c r="D20" s="9">
        <f>'1'!D23</f>
        <v>0</v>
      </c>
      <c r="E20" s="9">
        <f>'1'!E23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'1'!A24</f>
        <v>0</v>
      </c>
      <c r="B21" s="9"/>
      <c r="C21" s="9">
        <f>'1'!C24</f>
        <v>0</v>
      </c>
      <c r="D21" s="9">
        <f>'1'!D24</f>
        <v>0</v>
      </c>
      <c r="E21" s="9">
        <f>'1'!E24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'1'!A25</f>
        <v>0</v>
      </c>
      <c r="B22" s="9"/>
      <c r="C22" s="9">
        <f>'1'!C25</f>
        <v>0</v>
      </c>
      <c r="D22" s="9">
        <f>'1'!D25</f>
        <v>0</v>
      </c>
      <c r="E22" s="9">
        <f>'1'!E25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'1'!A26</f>
        <v>0</v>
      </c>
      <c r="B23" s="9"/>
      <c r="C23" s="9">
        <f>'1'!C26</f>
        <v>0</v>
      </c>
      <c r="D23" s="9">
        <f>'1'!D26</f>
        <v>0</v>
      </c>
      <c r="E23" s="9">
        <f>'1'!E26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'1'!A27</f>
        <v>0</v>
      </c>
      <c r="B24" s="9"/>
      <c r="C24" s="9">
        <f>'1'!C27</f>
        <v>0</v>
      </c>
      <c r="D24" s="9">
        <f>'1'!D27</f>
        <v>0</v>
      </c>
      <c r="E24" s="9">
        <f>'1'!E27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'1'!A28</f>
        <v>0</v>
      </c>
      <c r="B25" s="9"/>
      <c r="C25" s="9">
        <f>'1'!C28</f>
        <v>0</v>
      </c>
      <c r="D25" s="9">
        <f>'1'!D28</f>
        <v>0</v>
      </c>
      <c r="E25" s="9">
        <f>'1'!E28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'1'!A29</f>
        <v>0</v>
      </c>
      <c r="B26" s="9"/>
      <c r="C26" s="9">
        <f>'1'!C29</f>
        <v>0</v>
      </c>
      <c r="D26" s="9">
        <f>'1'!D29</f>
        <v>0</v>
      </c>
      <c r="E26" s="9">
        <f>'1'!E29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'1'!A30</f>
        <v>0</v>
      </c>
      <c r="B27" s="9"/>
      <c r="C27" s="9">
        <f>'1'!C30</f>
        <v>0</v>
      </c>
      <c r="D27" s="9">
        <f>'1'!D30</f>
        <v>0</v>
      </c>
      <c r="E27" s="9">
        <f>'1'!E30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40" t="s">
        <v>26</v>
      </c>
      <c r="C33" s="40"/>
      <c r="D33" s="40"/>
      <c r="G33" s="25" t="s">
        <v>27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MC. HECTOR MIGUEL AMADOR CHAGALA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7">
        <v>4</v>
      </c>
      <c r="C8" s="37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7" t="str">
        <f>'1'!L8</f>
        <v>FEB- JUL 23</v>
      </c>
      <c r="M8" s="37"/>
      <c r="N8" s="37"/>
    </row>
    <row r="10" spans="1:14" x14ac:dyDescent="0.25">
      <c r="A10" s="4" t="s">
        <v>7</v>
      </c>
      <c r="B10" s="37" t="str">
        <f>'1'!B10</f>
        <v>MC. HECTOR MIGUEL AMADOR CHAGALA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8</v>
      </c>
      <c r="B12" s="34" t="s">
        <v>9</v>
      </c>
      <c r="C12" s="34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5">
      <c r="A13" s="39"/>
      <c r="B13" s="35"/>
      <c r="C13" s="35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2"/>
    </row>
    <row r="14" spans="1:14" s="11" customFormat="1" ht="26.4" x14ac:dyDescent="0.25">
      <c r="A14" s="9" t="str">
        <f>'1'!A14</f>
        <v>ANALISIS Y SINTESIS DE MECANISMOS</v>
      </c>
      <c r="B14" s="9"/>
      <c r="C14" s="9" t="str">
        <f>'1'!C14</f>
        <v>402-A</v>
      </c>
      <c r="D14" s="9" t="str">
        <f>'1'!D14</f>
        <v>IEME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'1'!A17</f>
        <v>ANALISIS Y SINTESIS DE MECANISMOS</v>
      </c>
      <c r="B15" s="9"/>
      <c r="C15" s="9" t="str">
        <f>'1'!C17</f>
        <v>402-B</v>
      </c>
      <c r="D15" s="9" t="str">
        <f>'1'!D17</f>
        <v>IEME</v>
      </c>
      <c r="E15" s="9">
        <f>'1'!E17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'1'!A18</f>
        <v>DISEÑO DE ELEMENTOS DE MAQUINA</v>
      </c>
      <c r="B16" s="9"/>
      <c r="C16" s="9" t="str">
        <f>'1'!C18</f>
        <v>502-U</v>
      </c>
      <c r="D16" s="9" t="str">
        <f>'1'!D18</f>
        <v>IEME</v>
      </c>
      <c r="E16" s="9">
        <f>'1'!E18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'1'!A20</f>
        <v>ESTATICA</v>
      </c>
      <c r="B17" s="9"/>
      <c r="C17" s="9" t="str">
        <f>'1'!C20</f>
        <v>202-A</v>
      </c>
      <c r="D17" s="9" t="str">
        <f>'1'!D20</f>
        <v>IEME</v>
      </c>
      <c r="E17" s="9">
        <f>'1'!E20</f>
        <v>44</v>
      </c>
      <c r="F17" s="9"/>
      <c r="G17" s="9"/>
      <c r="H17" s="10">
        <f t="shared" si="0"/>
        <v>0</v>
      </c>
      <c r="I17" s="9">
        <f t="shared" si="1"/>
        <v>44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'1'!A21</f>
        <v>ESTATICA</v>
      </c>
      <c r="B18" s="9"/>
      <c r="C18" s="9" t="str">
        <f>'1'!C21</f>
        <v>202-B</v>
      </c>
      <c r="D18" s="9" t="str">
        <f>'1'!D21</f>
        <v>IEME</v>
      </c>
      <c r="E18" s="9">
        <f>'1'!E21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'1'!A22</f>
        <v>0</v>
      </c>
      <c r="B19" s="9"/>
      <c r="C19" s="9">
        <f>'1'!C22</f>
        <v>0</v>
      </c>
      <c r="D19" s="9">
        <f>'1'!D22</f>
        <v>0</v>
      </c>
      <c r="E19" s="9">
        <f>'1'!E22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'1'!A23</f>
        <v>0</v>
      </c>
      <c r="B20" s="9"/>
      <c r="C20" s="9">
        <f>'1'!C23</f>
        <v>0</v>
      </c>
      <c r="D20" s="9">
        <f>'1'!D23</f>
        <v>0</v>
      </c>
      <c r="E20" s="9">
        <f>'1'!E23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'1'!A24</f>
        <v>0</v>
      </c>
      <c r="B21" s="9"/>
      <c r="C21" s="9">
        <f>'1'!C24</f>
        <v>0</v>
      </c>
      <c r="D21" s="9">
        <f>'1'!D24</f>
        <v>0</v>
      </c>
      <c r="E21" s="9">
        <f>'1'!E24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'1'!A25</f>
        <v>0</v>
      </c>
      <c r="B22" s="9"/>
      <c r="C22" s="9">
        <f>'1'!C25</f>
        <v>0</v>
      </c>
      <c r="D22" s="9">
        <f>'1'!D25</f>
        <v>0</v>
      </c>
      <c r="E22" s="9">
        <f>'1'!E25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'1'!A26</f>
        <v>0</v>
      </c>
      <c r="B23" s="9"/>
      <c r="C23" s="9">
        <f>'1'!C26</f>
        <v>0</v>
      </c>
      <c r="D23" s="9">
        <f>'1'!D26</f>
        <v>0</v>
      </c>
      <c r="E23" s="9">
        <f>'1'!E26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'1'!A27</f>
        <v>0</v>
      </c>
      <c r="B24" s="9"/>
      <c r="C24" s="9">
        <f>'1'!C27</f>
        <v>0</v>
      </c>
      <c r="D24" s="9">
        <f>'1'!D27</f>
        <v>0</v>
      </c>
      <c r="E24" s="9">
        <f>'1'!E27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'1'!A28</f>
        <v>0</v>
      </c>
      <c r="B25" s="9"/>
      <c r="C25" s="9">
        <f>'1'!C28</f>
        <v>0</v>
      </c>
      <c r="D25" s="9">
        <f>'1'!D28</f>
        <v>0</v>
      </c>
      <c r="E25" s="9">
        <f>'1'!E28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'1'!A29</f>
        <v>0</v>
      </c>
      <c r="B26" s="9"/>
      <c r="C26" s="9">
        <f>'1'!C29</f>
        <v>0</v>
      </c>
      <c r="D26" s="9">
        <f>'1'!D29</f>
        <v>0</v>
      </c>
      <c r="E26" s="9">
        <f>'1'!E29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'1'!A30</f>
        <v>0</v>
      </c>
      <c r="B27" s="9"/>
      <c r="C27" s="9">
        <f>'1'!C30</f>
        <v>0</v>
      </c>
      <c r="D27" s="9">
        <f>'1'!D30</f>
        <v>0</v>
      </c>
      <c r="E27" s="9">
        <f>'1'!E30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40" t="s">
        <v>26</v>
      </c>
      <c r="C33" s="40"/>
      <c r="D33" s="40"/>
      <c r="G33" s="25" t="s">
        <v>27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MC. HECTOR MIGUEL AMADOR CHAGALA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7"/>
  <sheetViews>
    <sheetView topLeftCell="A6" zoomScaleNormal="100" zoomScaleSheetLayoutView="100" workbookViewId="0">
      <selection activeCell="B24" sqref="B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26" t="s">
        <v>2</v>
      </c>
      <c r="B6" s="26"/>
      <c r="C6" s="26"/>
      <c r="D6" s="26"/>
      <c r="E6" s="27" t="s">
        <v>36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7" t="s">
        <v>40</v>
      </c>
      <c r="C8" s="37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7" t="str">
        <f>'1'!L8</f>
        <v>FEB- JUL 23</v>
      </c>
      <c r="M8" s="37"/>
      <c r="N8" s="37"/>
    </row>
    <row r="10" spans="1:14" x14ac:dyDescent="0.25">
      <c r="A10" s="4" t="s">
        <v>7</v>
      </c>
      <c r="B10" s="37" t="s">
        <v>35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8</v>
      </c>
      <c r="B12" s="34" t="s">
        <v>9</v>
      </c>
      <c r="C12" s="34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5">
      <c r="A13" s="39"/>
      <c r="B13" s="35"/>
      <c r="C13" s="35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9" t="s">
        <v>33</v>
      </c>
      <c r="B14" s="9" t="s">
        <v>20</v>
      </c>
      <c r="C14" s="23" t="s">
        <v>42</v>
      </c>
      <c r="D14" s="9" t="s">
        <v>32</v>
      </c>
      <c r="E14" s="9">
        <v>34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">
        <v>33</v>
      </c>
      <c r="B15" s="9" t="s">
        <v>20</v>
      </c>
      <c r="C15" s="23" t="s">
        <v>43</v>
      </c>
      <c r="D15" s="9" t="s">
        <v>32</v>
      </c>
      <c r="E15" s="9">
        <v>16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">
        <v>34</v>
      </c>
      <c r="B16" s="9" t="s">
        <v>20</v>
      </c>
      <c r="C16" s="23" t="s">
        <v>44</v>
      </c>
      <c r="D16" s="9" t="s">
        <v>32</v>
      </c>
      <c r="E16" s="9">
        <v>13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 t="s">
        <v>41</v>
      </c>
      <c r="B17" s="9" t="s">
        <v>20</v>
      </c>
      <c r="C17" s="23" t="s">
        <v>45</v>
      </c>
      <c r="D17" s="9" t="s">
        <v>32</v>
      </c>
      <c r="E17" s="9">
        <v>44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 t="s">
        <v>41</v>
      </c>
      <c r="B18" s="9" t="s">
        <v>20</v>
      </c>
      <c r="C18" s="23" t="s">
        <v>46</v>
      </c>
      <c r="D18" s="9" t="s">
        <v>32</v>
      </c>
      <c r="E18" s="9">
        <v>21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>
        <f>'1'!A22</f>
        <v>0</v>
      </c>
      <c r="B19" s="9"/>
      <c r="C19" s="9">
        <f>'1'!C22</f>
        <v>0</v>
      </c>
      <c r="D19" s="9">
        <f>'1'!D22</f>
        <v>0</v>
      </c>
      <c r="E19" s="9">
        <f>'1'!E22</f>
        <v>0</v>
      </c>
      <c r="F19" s="9"/>
      <c r="G19" s="9"/>
      <c r="H19" s="10"/>
      <c r="I19" s="9">
        <f t="shared" ref="I19:I28" si="0">(E19-SUM(F19:G19))-K19</f>
        <v>0</v>
      </c>
      <c r="J19" s="10"/>
      <c r="K19" s="9"/>
      <c r="L19" s="10"/>
      <c r="M19" s="9"/>
      <c r="N19" s="15"/>
    </row>
    <row r="20" spans="1:14" s="11" customFormat="1" x14ac:dyDescent="0.25">
      <c r="A20" s="9">
        <f>'1'!A23</f>
        <v>0</v>
      </c>
      <c r="B20" s="9"/>
      <c r="C20" s="9">
        <f>'1'!C23</f>
        <v>0</v>
      </c>
      <c r="D20" s="9">
        <f>'1'!D23</f>
        <v>0</v>
      </c>
      <c r="E20" s="9">
        <f>'1'!E23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>
        <f>'1'!A24</f>
        <v>0</v>
      </c>
      <c r="B21" s="9"/>
      <c r="C21" s="9">
        <f>'1'!C24</f>
        <v>0</v>
      </c>
      <c r="D21" s="9">
        <f>'1'!D24</f>
        <v>0</v>
      </c>
      <c r="E21" s="9">
        <f>'1'!E24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>
        <f>'1'!A25</f>
        <v>0</v>
      </c>
      <c r="B22" s="9"/>
      <c r="C22" s="9">
        <f>'1'!C25</f>
        <v>0</v>
      </c>
      <c r="D22" s="9">
        <f>'1'!D25</f>
        <v>0</v>
      </c>
      <c r="E22" s="9">
        <f>'1'!E25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>
        <f>'1'!A26</f>
        <v>0</v>
      </c>
      <c r="B23" s="9"/>
      <c r="C23" s="9">
        <f>'1'!C26</f>
        <v>0</v>
      </c>
      <c r="D23" s="9">
        <f>'1'!D26</f>
        <v>0</v>
      </c>
      <c r="E23" s="9">
        <f>'1'!E26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>
        <f>'1'!A27</f>
        <v>0</v>
      </c>
      <c r="B24" s="9"/>
      <c r="C24" s="9">
        <f>'1'!C27</f>
        <v>0</v>
      </c>
      <c r="D24" s="9">
        <f>'1'!D27</f>
        <v>0</v>
      </c>
      <c r="E24" s="9">
        <f>'1'!E27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>
        <f>'1'!A28</f>
        <v>0</v>
      </c>
      <c r="B25" s="9"/>
      <c r="C25" s="9">
        <f>'1'!C28</f>
        <v>0</v>
      </c>
      <c r="D25" s="9">
        <f>'1'!D28</f>
        <v>0</v>
      </c>
      <c r="E25" s="9">
        <f>'1'!E28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>
        <f>'1'!A29</f>
        <v>0</v>
      </c>
      <c r="B26" s="9"/>
      <c r="C26" s="9">
        <f>'1'!C29</f>
        <v>0</v>
      </c>
      <c r="D26" s="9">
        <f>'1'!D29</f>
        <v>0</v>
      </c>
      <c r="E26" s="9">
        <f>'1'!E29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>
        <f>'1'!A30</f>
        <v>0</v>
      </c>
      <c r="B27" s="9"/>
      <c r="C27" s="9">
        <f>'1'!C30</f>
        <v>0</v>
      </c>
      <c r="D27" s="9">
        <f>'1'!D30</f>
        <v>0</v>
      </c>
      <c r="E27" s="9">
        <f>'1'!E30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128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128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40" t="s">
        <v>26</v>
      </c>
      <c r="C33" s="40"/>
      <c r="D33" s="40"/>
      <c r="G33" s="25" t="s">
        <v>27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MC. HECTOR MIGUEL AMADOR CHAGALA</v>
      </c>
      <c r="C37" s="43"/>
      <c r="D37" s="43"/>
      <c r="E37" s="13"/>
      <c r="F37" s="13"/>
      <c r="G37" s="43" t="s">
        <v>38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 de Windows</cp:lastModifiedBy>
  <cp:revision/>
  <dcterms:created xsi:type="dcterms:W3CDTF">2021-11-22T14:45:25Z</dcterms:created>
  <dcterms:modified xsi:type="dcterms:W3CDTF">2023-06-02T03:49:51Z</dcterms:modified>
  <cp:category/>
  <cp:contentStatus/>
</cp:coreProperties>
</file>