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Sem feb-julio 23\3 REP PARCIAL\"/>
    </mc:Choice>
  </mc:AlternateContent>
  <bookViews>
    <workbookView xWindow="0" yWindow="0" windowWidth="15345" windowHeight="457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'2'!$A$1:$N$36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62913"/>
</workbook>
</file>

<file path=xl/calcChain.xml><?xml version="1.0" encoding="utf-8"?>
<calcChain xmlns="http://schemas.openxmlformats.org/spreadsheetml/2006/main">
  <c r="A15" i="23" l="1"/>
  <c r="A21" i="25" l="1"/>
  <c r="A22" i="25"/>
  <c r="A23" i="25"/>
  <c r="A24" i="25"/>
  <c r="A25" i="25"/>
  <c r="A26" i="25"/>
  <c r="A27" i="25"/>
  <c r="C27" i="25"/>
  <c r="C26" i="25"/>
  <c r="C25" i="25"/>
  <c r="C24" i="25"/>
  <c r="C23" i="25"/>
  <c r="C22" i="25"/>
  <c r="C21" i="25"/>
  <c r="C20" i="25"/>
  <c r="C19" i="25"/>
  <c r="D19" i="25"/>
  <c r="D20" i="25"/>
  <c r="D21" i="25"/>
  <c r="D22" i="25"/>
  <c r="D23" i="25"/>
  <c r="D24" i="25"/>
  <c r="D25" i="25"/>
  <c r="D26" i="25"/>
  <c r="D27" i="25"/>
  <c r="E27" i="25"/>
  <c r="E26" i="25"/>
  <c r="E25" i="25"/>
  <c r="E24" i="25"/>
  <c r="E23" i="25"/>
  <c r="E22" i="25"/>
  <c r="E21" i="25"/>
  <c r="E20" i="25"/>
  <c r="E19" i="25"/>
  <c r="H19" i="25"/>
  <c r="H20" i="25"/>
  <c r="H21" i="25"/>
  <c r="H22" i="25"/>
  <c r="H23" i="25"/>
  <c r="H24" i="25"/>
  <c r="H25" i="25"/>
  <c r="H26" i="25"/>
  <c r="H27" i="25"/>
  <c r="I27" i="25"/>
  <c r="I26" i="25"/>
  <c r="I25" i="25"/>
  <c r="I24" i="25"/>
  <c r="I23" i="25"/>
  <c r="I22" i="25"/>
  <c r="I21" i="25"/>
  <c r="I20" i="25"/>
  <c r="I19" i="25"/>
  <c r="J19" i="25"/>
  <c r="J20" i="25"/>
  <c r="J21" i="25"/>
  <c r="J22" i="25"/>
  <c r="J23" i="25"/>
  <c r="J24" i="25"/>
  <c r="J25" i="25"/>
  <c r="J26" i="25"/>
  <c r="J27" i="25"/>
  <c r="L27" i="25"/>
  <c r="L26" i="25"/>
  <c r="L25" i="25"/>
  <c r="L24" i="25"/>
  <c r="L23" i="25"/>
  <c r="L22" i="25"/>
  <c r="L21" i="25"/>
  <c r="L20" i="25"/>
  <c r="L19" i="25"/>
  <c r="N28" i="25"/>
  <c r="M28" i="25"/>
  <c r="K28" i="25"/>
  <c r="G28" i="25"/>
  <c r="F28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8" i="24"/>
  <c r="M28" i="24"/>
  <c r="K28" i="24"/>
  <c r="G28" i="24"/>
  <c r="F28" i="24"/>
  <c r="E18" i="24"/>
  <c r="J18" i="24"/>
  <c r="D18" i="24"/>
  <c r="C18" i="24"/>
  <c r="A18" i="24"/>
  <c r="E17" i="24"/>
  <c r="J17" i="24"/>
  <c r="D17" i="24"/>
  <c r="C17" i="24"/>
  <c r="A17" i="24"/>
  <c r="E16" i="24"/>
  <c r="J16" i="24"/>
  <c r="D16" i="24"/>
  <c r="C16" i="24"/>
  <c r="A16" i="24"/>
  <c r="E15" i="24"/>
  <c r="J15" i="24"/>
  <c r="D15" i="24"/>
  <c r="C15" i="24"/>
  <c r="A15" i="24"/>
  <c r="E14" i="24"/>
  <c r="J14" i="24"/>
  <c r="D14" i="24"/>
  <c r="C14" i="24"/>
  <c r="A14" i="24"/>
  <c r="B10" i="24"/>
  <c r="B37" i="24"/>
  <c r="L8" i="24"/>
  <c r="H8" i="24"/>
  <c r="E8" i="24"/>
  <c r="N29" i="23"/>
  <c r="M29" i="23"/>
  <c r="K29" i="23"/>
  <c r="G29" i="23"/>
  <c r="F29" i="23"/>
  <c r="E19" i="23"/>
  <c r="J19" i="23" s="1"/>
  <c r="D19" i="23"/>
  <c r="C19" i="23"/>
  <c r="A19" i="23"/>
  <c r="E18" i="23"/>
  <c r="J18" i="23"/>
  <c r="D18" i="23"/>
  <c r="C18" i="23"/>
  <c r="A18" i="23"/>
  <c r="E17" i="23"/>
  <c r="J17" i="23" s="1"/>
  <c r="D17" i="23"/>
  <c r="C17" i="23"/>
  <c r="A17" i="23"/>
  <c r="E14" i="23"/>
  <c r="J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A17" i="22"/>
  <c r="C17" i="22"/>
  <c r="D17" i="22"/>
  <c r="E17" i="22"/>
  <c r="L17" i="22"/>
  <c r="C14" i="22"/>
  <c r="D14" i="22"/>
  <c r="E14" i="22"/>
  <c r="A14" i="22"/>
  <c r="B10" i="22"/>
  <c r="B36" i="22"/>
  <c r="L8" i="22"/>
  <c r="H8" i="22"/>
  <c r="E8" i="22"/>
  <c r="N27" i="22"/>
  <c r="M27" i="22"/>
  <c r="K27" i="22"/>
  <c r="L27" i="22" s="1"/>
  <c r="G27" i="22"/>
  <c r="F27" i="22"/>
  <c r="H27" i="22" s="1"/>
  <c r="L15" i="22"/>
  <c r="B37" i="10"/>
  <c r="N28" i="10"/>
  <c r="M28" i="10"/>
  <c r="K28" i="10"/>
  <c r="G28" i="10"/>
  <c r="F28" i="10"/>
  <c r="H28" i="10"/>
  <c r="E28" i="10"/>
  <c r="L18" i="10"/>
  <c r="I18" i="10"/>
  <c r="L17" i="10"/>
  <c r="I17" i="10"/>
  <c r="L16" i="10"/>
  <c r="I16" i="10"/>
  <c r="L15" i="10"/>
  <c r="I15" i="10"/>
  <c r="L14" i="10"/>
  <c r="L14" i="25"/>
  <c r="L15" i="25"/>
  <c r="L16" i="25"/>
  <c r="H14" i="25"/>
  <c r="H15" i="25"/>
  <c r="H16" i="25"/>
  <c r="L14" i="24"/>
  <c r="L15" i="24"/>
  <c r="L16" i="24"/>
  <c r="L18" i="24"/>
  <c r="H14" i="24"/>
  <c r="H16" i="24"/>
  <c r="H18" i="24"/>
  <c r="L18" i="23"/>
  <c r="L14" i="22"/>
  <c r="L18" i="25"/>
  <c r="I28" i="10"/>
  <c r="J28" i="10"/>
  <c r="L28" i="10"/>
  <c r="H19" i="23"/>
  <c r="H17" i="24"/>
  <c r="L17" i="24"/>
  <c r="H17" i="25"/>
  <c r="L17" i="25"/>
  <c r="H18" i="23"/>
  <c r="E28" i="25"/>
  <c r="E27" i="22"/>
  <c r="E28" i="24"/>
  <c r="H15" i="24"/>
  <c r="H28" i="25"/>
  <c r="L28" i="25"/>
  <c r="I28" i="25"/>
  <c r="J28" i="25"/>
  <c r="I28" i="24"/>
  <c r="J28" i="24"/>
  <c r="L28" i="24"/>
  <c r="H28" i="24"/>
  <c r="L17" i="23" l="1"/>
  <c r="E29" i="23"/>
  <c r="I29" i="23" s="1"/>
  <c r="J29" i="23" s="1"/>
  <c r="H14" i="23"/>
  <c r="H29" i="23"/>
  <c r="L14" i="23"/>
  <c r="L19" i="23"/>
  <c r="H17" i="23"/>
  <c r="I27" i="22"/>
  <c r="J27" i="22" s="1"/>
  <c r="L29" i="23" l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<sst xmlns="http://schemas.openxmlformats.org/spreadsheetml/2006/main" count="189" uniqueCount="49">
  <si>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</si>
  <si>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</si>
  <si>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</si>
  <si>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</si>
  <si>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</si>
  <si>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</si>
  <si>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</si>
  <si>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</si>
  <si>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</si>
  <si>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</si>
  <si>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</si>
  <si>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</si>
  <si>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</si>
  <si>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</si>
  <si>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</si>
  <si>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</si>
  <si>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</si>
  <si>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</si>
  <si>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</si>
  <si>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</si>
  <si>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</si>
  <si>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</si>
  <si>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</si>
  <si>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</si>
  <si>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</si>
  <si>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</si>
  <si>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</si>
  <si>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</si>
  <si>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</si>
  <si>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</si>
  <si>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DIVISION DE LICENCIATURA EN ADMINISTRACION</t>
  </si>
  <si>
    <t>PSIC. LUCERO LOPEZ COBAXIN</t>
  </si>
  <si>
    <t>L.C MANUEL DE JESUS CANO BUSTAMANTE</t>
  </si>
  <si>
    <t xml:space="preserve">IIND </t>
  </si>
  <si>
    <t>IIND</t>
  </si>
  <si>
    <t>LA</t>
  </si>
  <si>
    <t>LIC. EN ADMINISTRACION</t>
  </si>
  <si>
    <t xml:space="preserve">n </t>
  </si>
  <si>
    <t xml:space="preserve"> </t>
  </si>
  <si>
    <t xml:space="preserve">  </t>
  </si>
  <si>
    <t>FEB-JULIO 2023</t>
  </si>
  <si>
    <t>TALLER DE LIDERAZGO</t>
  </si>
  <si>
    <t>TALLER DE DESARROLLO HUMANO</t>
  </si>
  <si>
    <t>HAB. BLANDAS EN LA GESTION TECNOLOGICA</t>
  </si>
  <si>
    <t>201 A</t>
  </si>
  <si>
    <t>201 C</t>
  </si>
  <si>
    <t>205 C</t>
  </si>
  <si>
    <t>805 B</t>
  </si>
  <si>
    <t>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</si>
</sst>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right" vertical="center" wrapText="1"/>
    </xf>
    <xf numFmtId="9" fontId="6" fillId="0" borderId="4" xfId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4" fontId="6" fillId="2" borderId="6" xfId="1" applyNumberFormat="1" applyFont="1" applyFill="1" applyBorder="1" applyAlignment="1">
      <alignment horizontal="center" vertical="center"/>
    </xf>
    <xf numFmtId="9" fontId="6" fillId="2" borderId="7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5224" name="Imagen 3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0</xdr:row>
      <xdr:rowOff>57150</xdr:rowOff>
    </xdr:from>
    <xdr:to>
      <xdr:col>13</xdr:col>
      <xdr:colOff>638175</xdr:colOff>
      <xdr:row>0</xdr:row>
      <xdr:rowOff>762000</xdr:rowOff>
    </xdr:to>
    <xdr:pic>
      <xdr:nvPicPr>
        <xdr:cNvPr id="5225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571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8539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38100</xdr:rowOff>
    </xdr:from>
    <xdr:to>
      <xdr:col>13</xdr:col>
      <xdr:colOff>685800</xdr:colOff>
      <xdr:row>0</xdr:row>
      <xdr:rowOff>733425</xdr:rowOff>
    </xdr:to>
    <xdr:pic>
      <xdr:nvPicPr>
        <xdr:cNvPr id="18540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38100"/>
          <a:ext cx="13239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9562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66675</xdr:rowOff>
    </xdr:from>
    <xdr:to>
      <xdr:col>13</xdr:col>
      <xdr:colOff>685800</xdr:colOff>
      <xdr:row>0</xdr:row>
      <xdr:rowOff>771525</xdr:rowOff>
    </xdr:to>
    <xdr:pic>
      <xdr:nvPicPr>
        <xdr:cNvPr id="1956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6667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0586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47625</xdr:rowOff>
    </xdr:from>
    <xdr:to>
      <xdr:col>13</xdr:col>
      <xdr:colOff>676275</xdr:colOff>
      <xdr:row>0</xdr:row>
      <xdr:rowOff>752475</xdr:rowOff>
    </xdr:to>
    <xdr:pic>
      <xdr:nvPicPr>
        <xdr:cNvPr id="20587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4762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1610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19050</xdr:rowOff>
    </xdr:from>
    <xdr:to>
      <xdr:col>13</xdr:col>
      <xdr:colOff>676275</xdr:colOff>
      <xdr:row>0</xdr:row>
      <xdr:rowOff>723900</xdr:rowOff>
    </xdr:to>
    <xdr:pic>
      <xdr:nvPicPr>
        <xdr:cNvPr id="21611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190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106" zoomScaleNormal="85" zoomScaleSheetLayoutView="100" workbookViewId="0">
      <selection activeCell="D27" sqref="D27"/>
    </sheetView>
  </sheetViews>
  <sheetFormatPr baseColWidth="10" defaultRowHeight="12.75" x14ac:dyDescent="0.2"/>
  <cols>
    <col min="1" max="1" width="38.5703125" style="1" bestFit="1" customWidth="1"/>
    <col min="2" max="2" width="4.7109375" style="1" customWidth="1"/>
    <col min="3" max="3" width="10.285156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8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>
        <v>1</v>
      </c>
      <c r="C8" s="32"/>
      <c r="D8" s="14" t="s">
        <v>4</v>
      </c>
      <c r="E8" s="5">
        <v>4</v>
      </c>
      <c r="G8" s="4" t="s">
        <v>5</v>
      </c>
      <c r="H8" s="5">
        <v>3</v>
      </c>
      <c r="I8" s="40" t="s">
        <v>6</v>
      </c>
      <c r="J8" s="40"/>
      <c r="K8" s="40"/>
      <c r="L8" s="32" t="s">
        <v>40</v>
      </c>
      <c r="M8" s="32"/>
      <c r="N8" s="32"/>
    </row>
    <row r="10" spans="1:14" x14ac:dyDescent="0.2">
      <c r="A10" s="4" t="s">
        <v>7</v>
      </c>
      <c r="B10" s="32" t="s">
        <v>31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2" t="s">
        <v>8</v>
      </c>
      <c r="B12" s="24" t="s">
        <v>9</v>
      </c>
      <c r="C12" s="24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3" t="s">
        <v>20</v>
      </c>
    </row>
    <row r="13" spans="1:14" x14ac:dyDescent="0.2">
      <c r="A13" s="23"/>
      <c r="B13" s="25"/>
      <c r="C13" s="25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4"/>
    </row>
    <row r="14" spans="1:14" s="11" customFormat="1" x14ac:dyDescent="0.2">
      <c r="A14" s="8" t="s">
        <v>41</v>
      </c>
      <c r="B14" s="9">
        <v>1</v>
      </c>
      <c r="C14" s="9" t="s">
        <v>44</v>
      </c>
      <c r="D14" s="9" t="s">
        <v>33</v>
      </c>
      <c r="E14" s="9">
        <v>31</v>
      </c>
      <c r="F14" s="9">
        <v>31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80</v>
      </c>
      <c r="N14" s="15">
        <v>0.74</v>
      </c>
    </row>
    <row r="15" spans="1:14" s="11" customFormat="1" x14ac:dyDescent="0.2">
      <c r="A15" s="8" t="s">
        <v>41</v>
      </c>
      <c r="B15" s="9">
        <v>1</v>
      </c>
      <c r="C15" s="9" t="s">
        <v>45</v>
      </c>
      <c r="D15" s="9" t="s">
        <v>34</v>
      </c>
      <c r="E15" s="9">
        <v>22</v>
      </c>
      <c r="F15" s="9">
        <v>22</v>
      </c>
      <c r="G15" s="9"/>
      <c r="H15" s="10"/>
      <c r="I15" s="9">
        <f>(E15-SUM(F15:G15))-K15</f>
        <v>0</v>
      </c>
      <c r="J15" s="10"/>
      <c r="K15" s="9">
        <v>0</v>
      </c>
      <c r="L15" s="10">
        <f>K15/E15</f>
        <v>0</v>
      </c>
      <c r="M15" s="9">
        <v>79</v>
      </c>
      <c r="N15" s="15">
        <v>0.72</v>
      </c>
    </row>
    <row r="16" spans="1:14" s="11" customFormat="1" x14ac:dyDescent="0.2">
      <c r="A16" s="8" t="s">
        <v>42</v>
      </c>
      <c r="B16" s="9">
        <v>1</v>
      </c>
      <c r="C16" s="9" t="s">
        <v>46</v>
      </c>
      <c r="D16" s="9" t="s">
        <v>35</v>
      </c>
      <c r="E16" s="9">
        <v>22</v>
      </c>
      <c r="F16" s="9">
        <v>22</v>
      </c>
      <c r="G16" s="9"/>
      <c r="H16" s="10"/>
      <c r="I16" s="9">
        <f>(E16-SUM(F16:G16))-K16</f>
        <v>0</v>
      </c>
      <c r="J16" s="10"/>
      <c r="K16" s="9">
        <v>0</v>
      </c>
      <c r="L16" s="10">
        <f>K16/E16</f>
        <v>0</v>
      </c>
      <c r="M16" s="9">
        <v>78</v>
      </c>
      <c r="N16" s="15">
        <v>0.68</v>
      </c>
    </row>
    <row r="17" spans="1:14" s="11" customFormat="1" ht="25.5" x14ac:dyDescent="0.2">
      <c r="A17" s="8" t="s">
        <v>43</v>
      </c>
      <c r="B17" s="9">
        <v>1</v>
      </c>
      <c r="C17" s="9" t="s">
        <v>47</v>
      </c>
      <c r="D17" s="9" t="s">
        <v>35</v>
      </c>
      <c r="E17" s="9">
        <v>19</v>
      </c>
      <c r="F17" s="9">
        <v>19</v>
      </c>
      <c r="G17" s="9"/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9">
        <v>80</v>
      </c>
      <c r="N17" s="15">
        <v>1</v>
      </c>
    </row>
    <row r="18" spans="1:14" s="11" customFormat="1" ht="25.5" x14ac:dyDescent="0.2">
      <c r="A18" s="8" t="s">
        <v>43</v>
      </c>
      <c r="B18" s="9">
        <v>2</v>
      </c>
      <c r="C18" s="9" t="s">
        <v>47</v>
      </c>
      <c r="D18" s="9" t="s">
        <v>35</v>
      </c>
      <c r="E18" s="9">
        <v>19</v>
      </c>
      <c r="F18" s="9">
        <v>19</v>
      </c>
      <c r="G18" s="9"/>
      <c r="H18" s="10"/>
      <c r="I18" s="9">
        <f>(E18-SUM(F18:G18))-K18</f>
        <v>0</v>
      </c>
      <c r="J18" s="10"/>
      <c r="K18" s="9">
        <v>0</v>
      </c>
      <c r="L18" s="10">
        <f>K18/E18</f>
        <v>0</v>
      </c>
      <c r="M18" s="9">
        <v>78</v>
      </c>
      <c r="N18" s="15">
        <v>0.63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 t="s">
        <v>38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113</v>
      </c>
      <c r="F28" s="17">
        <f>SUM(F14:F27)</f>
        <v>113</v>
      </c>
      <c r="G28" s="17">
        <f>SUM(G14:G27)</f>
        <v>0</v>
      </c>
      <c r="H28" s="18">
        <f>SUM(F28:G28)/E28</f>
        <v>1</v>
      </c>
      <c r="I28" s="17">
        <f>(E28-SUM(F28:G28))-K28</f>
        <v>0</v>
      </c>
      <c r="J28" s="18">
        <f>I28/E28</f>
        <v>0</v>
      </c>
      <c r="K28" s="17">
        <f>SUM(K14:K27)</f>
        <v>0</v>
      </c>
      <c r="L28" s="18">
        <f>K28/E28</f>
        <v>0</v>
      </c>
      <c r="M28" s="17">
        <f>AVERAGE(M14:M27)</f>
        <v>79</v>
      </c>
      <c r="N28" s="19">
        <f>AVERAGE(N14:N27)</f>
        <v>0.754</v>
      </c>
    </row>
    <row r="30" spans="1:14" ht="120" customHeight="1" x14ac:dyDescent="0.2">
      <c r="A30" s="27" t="s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 x14ac:dyDescent="0.2">
      <c r="A32" s="12"/>
    </row>
    <row r="33" spans="1:10" x14ac:dyDescent="0.2">
      <c r="B33" s="35" t="s">
        <v>26</v>
      </c>
      <c r="C33" s="35"/>
      <c r="D33" s="35"/>
      <c r="G33" s="36" t="s">
        <v>27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2"/>
      <c r="H34" s="32"/>
      <c r="I34" s="32"/>
      <c r="J34" s="32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30" t="str">
        <f>B10</f>
        <v>PSIC. LUCERO LOPEZ COBAXIN</v>
      </c>
      <c r="C37" s="30"/>
      <c r="D37" s="30"/>
      <c r="E37" s="13"/>
      <c r="F37" s="13"/>
      <c r="G37" s="30" t="s">
        <v>32</v>
      </c>
      <c r="H37" s="30"/>
      <c r="I37" s="30"/>
      <c r="J37" s="30"/>
    </row>
  </sheetData>
  <mergeCells count="31">
    <mergeCell ref="E6:H6"/>
    <mergeCell ref="I8:K8"/>
    <mergeCell ref="L8:N8"/>
    <mergeCell ref="B8:C8"/>
    <mergeCell ref="L12:L13"/>
    <mergeCell ref="K12:K13"/>
    <mergeCell ref="J12:J13"/>
    <mergeCell ref="B10:L10"/>
    <mergeCell ref="B37:D37"/>
    <mergeCell ref="G37:J37"/>
    <mergeCell ref="B1:N1"/>
    <mergeCell ref="D12:D13"/>
    <mergeCell ref="E12:E13"/>
    <mergeCell ref="F12:G12"/>
    <mergeCell ref="H12:H13"/>
    <mergeCell ref="G34:J34"/>
    <mergeCell ref="M12:M13"/>
    <mergeCell ref="N12:N13"/>
    <mergeCell ref="B33:D33"/>
    <mergeCell ref="G33:J33"/>
    <mergeCell ref="B34:D34"/>
    <mergeCell ref="A3:N3"/>
    <mergeCell ref="A5:N5"/>
    <mergeCell ref="A6:D6"/>
    <mergeCell ref="A12:A13"/>
    <mergeCell ref="B12:B13"/>
    <mergeCell ref="A35:B35"/>
    <mergeCell ref="E35:H35"/>
    <mergeCell ref="A30:N30"/>
    <mergeCell ref="C12:C13"/>
    <mergeCell ref="I12:I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A11" zoomScale="101" zoomScaleNormal="85" zoomScaleSheetLayoutView="100" workbookViewId="0">
      <selection activeCell="K17" sqref="K17"/>
    </sheetView>
  </sheetViews>
  <sheetFormatPr baseColWidth="10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5" x14ac:dyDescent="0.2">
      <c r="A6" s="38" t="s">
        <v>2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32">
        <v>2</v>
      </c>
      <c r="C8" s="32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2" t="str">
        <f>'1'!L8</f>
        <v>FEB-JULIO 2023</v>
      </c>
      <c r="M8" s="32"/>
      <c r="N8" s="32"/>
    </row>
    <row r="10" spans="1:15" x14ac:dyDescent="0.2">
      <c r="A10" s="4" t="s">
        <v>7</v>
      </c>
      <c r="B10" s="32" t="str">
        <f>'1'!B10</f>
        <v>PSIC. LUCERO LOPEZ COBAXIN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22" t="s">
        <v>8</v>
      </c>
      <c r="B12" s="24" t="s">
        <v>9</v>
      </c>
      <c r="C12" s="24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3" t="s">
        <v>20</v>
      </c>
    </row>
    <row r="13" spans="1:15" x14ac:dyDescent="0.2">
      <c r="A13" s="23"/>
      <c r="B13" s="25"/>
      <c r="C13" s="25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4"/>
    </row>
    <row r="14" spans="1:15" s="11" customFormat="1" x14ac:dyDescent="0.2">
      <c r="A14" s="9" t="str">
        <f>'1'!A14</f>
        <v>TALLER DE LIDERAZGO</v>
      </c>
      <c r="B14" s="9">
        <v>0</v>
      </c>
      <c r="C14" s="9" t="str">
        <f>'1'!C14</f>
        <v>201 A</v>
      </c>
      <c r="D14" s="9" t="str">
        <f>'1'!D14</f>
        <v xml:space="preserve">IIND </v>
      </c>
      <c r="E14" s="9">
        <f>'1'!E14</f>
        <v>31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0</v>
      </c>
      <c r="N14" s="15"/>
    </row>
    <row r="15" spans="1:15" s="11" customFormat="1" x14ac:dyDescent="0.2">
      <c r="A15" s="9" t="str">
        <f>'1'!A15</f>
        <v>TALLER DE LIDERAZGO</v>
      </c>
      <c r="B15" s="9">
        <v>0</v>
      </c>
      <c r="C15" s="9" t="str">
        <f>'1'!C15</f>
        <v>201 C</v>
      </c>
      <c r="D15" s="9" t="str">
        <f>'1'!D15</f>
        <v>IIND</v>
      </c>
      <c r="E15" s="9">
        <f>'1'!E15</f>
        <v>22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0</v>
      </c>
      <c r="N15" s="15"/>
      <c r="O15" s="11" t="s">
        <v>37</v>
      </c>
    </row>
    <row r="16" spans="1:15" s="11" customFormat="1" x14ac:dyDescent="0.2">
      <c r="A16" s="9" t="str">
        <f>'1'!A16</f>
        <v>TALLER DE DESARROLLO HUMANO</v>
      </c>
      <c r="B16" s="9">
        <v>2</v>
      </c>
      <c r="C16" s="9" t="str">
        <f>'1'!C16</f>
        <v>205 C</v>
      </c>
      <c r="D16" s="9" t="str">
        <f>'1'!D16</f>
        <v>LA</v>
      </c>
      <c r="E16" s="9">
        <f>'1'!E16</f>
        <v>22</v>
      </c>
      <c r="F16" s="9">
        <v>21</v>
      </c>
      <c r="G16" s="9"/>
      <c r="H16" s="10"/>
      <c r="I16" s="9">
        <v>1</v>
      </c>
      <c r="J16" s="10">
        <v>0.05</v>
      </c>
      <c r="K16" s="9">
        <v>0</v>
      </c>
      <c r="L16" s="10">
        <f>K16/E16</f>
        <v>0</v>
      </c>
      <c r="M16" s="9">
        <v>72</v>
      </c>
      <c r="N16" s="15">
        <v>0.9</v>
      </c>
    </row>
    <row r="17" spans="1:14" s="11" customFormat="1" ht="25.5" x14ac:dyDescent="0.2">
      <c r="A17" s="9" t="str">
        <f>'1'!A17</f>
        <v>HAB. BLANDAS EN LA GESTION TECNOLOGICA</v>
      </c>
      <c r="B17" s="9">
        <v>3</v>
      </c>
      <c r="C17" s="9" t="str">
        <f>'1'!C17</f>
        <v>805 B</v>
      </c>
      <c r="D17" s="9" t="str">
        <f>'1'!D17</f>
        <v>LA</v>
      </c>
      <c r="E17" s="9">
        <f>'1'!E17</f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>K17/E17</f>
        <v>0</v>
      </c>
      <c r="M17" s="9">
        <v>77</v>
      </c>
      <c r="N17" s="15">
        <v>0.63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94</v>
      </c>
      <c r="F27" s="17">
        <f>SUM(F14:F26)</f>
        <v>40</v>
      </c>
      <c r="G27" s="17">
        <f>SUM(G14:G26)</f>
        <v>0</v>
      </c>
      <c r="H27" s="18">
        <f>SUM(F27:G27)/E27</f>
        <v>0.42553191489361702</v>
      </c>
      <c r="I27" s="17">
        <f>(E27-SUM(F27:G27))-K27</f>
        <v>54</v>
      </c>
      <c r="J27" s="18">
        <f>I27/E27</f>
        <v>0.57446808510638303</v>
      </c>
      <c r="K27" s="17">
        <f>SUM(K14:K26)</f>
        <v>0</v>
      </c>
      <c r="L27" s="18">
        <f>K27/E27</f>
        <v>0</v>
      </c>
      <c r="M27" s="17">
        <f>AVERAGE(M14:M26)</f>
        <v>37.25</v>
      </c>
      <c r="N27" s="19">
        <f>AVERAGE(N14:N26)</f>
        <v>0.76500000000000001</v>
      </c>
    </row>
    <row r="29" spans="1:14" ht="120" customHeight="1" x14ac:dyDescent="0.2">
      <c r="A29" s="27" t="s">
        <v>25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1" spans="1:14" x14ac:dyDescent="0.2">
      <c r="A31" s="12"/>
    </row>
    <row r="32" spans="1:14" x14ac:dyDescent="0.2">
      <c r="B32" s="35" t="s">
        <v>26</v>
      </c>
      <c r="C32" s="35"/>
      <c r="D32" s="35"/>
      <c r="G32" s="36" t="s">
        <v>27</v>
      </c>
      <c r="H32" s="36"/>
      <c r="I32" s="36"/>
      <c r="J32" s="36"/>
    </row>
    <row r="33" spans="1:10" ht="62.25" customHeight="1" x14ac:dyDescent="0.2">
      <c r="B33" s="37"/>
      <c r="C33" s="37"/>
      <c r="D33" s="37"/>
      <c r="G33" s="32"/>
      <c r="H33" s="32"/>
      <c r="I33" s="32"/>
      <c r="J33" s="32"/>
    </row>
    <row r="34" spans="1:10" hidden="1" x14ac:dyDescent="0.2">
      <c r="A34" s="26" t="e">
        <v>#REF!</v>
      </c>
      <c r="B34" s="26"/>
      <c r="C34" s="6"/>
      <c r="E34" s="26"/>
      <c r="F34" s="26"/>
      <c r="G34" s="26"/>
      <c r="H34" s="26"/>
    </row>
    <row r="35" spans="1:10" hidden="1" x14ac:dyDescent="0.2"/>
    <row r="36" spans="1:10" ht="45" customHeight="1" x14ac:dyDescent="0.2">
      <c r="B36" s="30" t="str">
        <f>B10</f>
        <v>PSIC. LUCERO LOPEZ COBAXIN</v>
      </c>
      <c r="C36" s="30"/>
      <c r="D36" s="30"/>
      <c r="E36" s="13"/>
      <c r="F36" s="13"/>
      <c r="G36" s="30" t="s">
        <v>32</v>
      </c>
      <c r="H36" s="30"/>
      <c r="I36" s="30"/>
      <c r="J36" s="30"/>
    </row>
  </sheetData>
  <mergeCells count="31"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  <mergeCell ref="A34:B34"/>
    <mergeCell ref="E34:H34"/>
    <mergeCell ref="B36:D36"/>
    <mergeCell ref="G36:J36"/>
    <mergeCell ref="F12:G12"/>
    <mergeCell ref="B12:B13"/>
    <mergeCell ref="G32:J32"/>
    <mergeCell ref="A29:N29"/>
    <mergeCell ref="B33:D33"/>
    <mergeCell ref="G33:J33"/>
    <mergeCell ref="B32:D32"/>
    <mergeCell ref="I12:I13"/>
    <mergeCell ref="C12:C13"/>
    <mergeCell ref="D12:D13"/>
    <mergeCell ref="A12:A13"/>
    <mergeCell ref="L12:L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topLeftCell="A16" zoomScale="85" zoomScaleNormal="85" zoomScaleSheetLayoutView="100" workbookViewId="0">
      <selection activeCell="N20" sqref="N20"/>
    </sheetView>
  </sheetViews>
  <sheetFormatPr baseColWidth="10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2" t="str">
        <f>'1'!L8</f>
        <v>FEB-JULIO 2023</v>
      </c>
      <c r="M8" s="32"/>
      <c r="N8" s="32"/>
    </row>
    <row r="10" spans="1:14" x14ac:dyDescent="0.2">
      <c r="A10" s="4" t="s">
        <v>7</v>
      </c>
      <c r="B10" s="32" t="str">
        <f>'1'!B10</f>
        <v>PSIC. LUCERO LOPEZ COBAXIN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2" t="s">
        <v>8</v>
      </c>
      <c r="B12" s="24" t="s">
        <v>9</v>
      </c>
      <c r="C12" s="24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3" t="s">
        <v>20</v>
      </c>
    </row>
    <row r="13" spans="1:14" x14ac:dyDescent="0.2">
      <c r="A13" s="23"/>
      <c r="B13" s="25"/>
      <c r="C13" s="25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4"/>
    </row>
    <row r="14" spans="1:14" s="11" customFormat="1" ht="25.5" x14ac:dyDescent="0.2">
      <c r="A14" s="9" t="str">
        <f>'1'!A14</f>
        <v>TALLER DE LIDERAZGO</v>
      </c>
      <c r="B14" s="9">
        <v>2</v>
      </c>
      <c r="C14" s="9" t="str">
        <f>'1'!C14</f>
        <v>201 A</v>
      </c>
      <c r="D14" s="9" t="str">
        <f>'1'!D14</f>
        <v xml:space="preserve">IIND </v>
      </c>
      <c r="E14" s="9">
        <f>'1'!E14</f>
        <v>31</v>
      </c>
      <c r="F14" s="9">
        <v>31</v>
      </c>
      <c r="G14" s="9"/>
      <c r="H14" s="10">
        <f>F14/E14</f>
        <v>1</v>
      </c>
      <c r="I14" s="9"/>
      <c r="J14" s="10">
        <f>I14/E14</f>
        <v>0</v>
      </c>
      <c r="K14" s="9"/>
      <c r="L14" s="10">
        <f>K14/E14</f>
        <v>0</v>
      </c>
      <c r="M14" s="9">
        <v>78</v>
      </c>
      <c r="N14" s="15">
        <v>0.9</v>
      </c>
    </row>
    <row r="15" spans="1:14" s="11" customFormat="1" ht="25.5" x14ac:dyDescent="0.2">
      <c r="A15" s="9" t="str">
        <f>'1'!A15</f>
        <v>TALLER DE LIDERAZGO</v>
      </c>
      <c r="B15" s="9">
        <v>3</v>
      </c>
      <c r="C15" s="9" t="s">
        <v>44</v>
      </c>
      <c r="D15" s="9" t="s">
        <v>48</v>
      </c>
      <c r="E15" s="9">
        <v>31</v>
      </c>
      <c r="F15" s="9">
        <v>31</v>
      </c>
      <c r="G15" s="9"/>
      <c r="H15" s="10">
        <v>1</v>
      </c>
      <c r="I15" s="9"/>
      <c r="J15" s="10">
        <v>0</v>
      </c>
      <c r="K15" s="9"/>
      <c r="L15" s="10">
        <v>0</v>
      </c>
      <c r="M15" s="9">
        <v>76</v>
      </c>
      <c r="N15" s="15">
        <v>0.64</v>
      </c>
    </row>
    <row r="16" spans="1:14" s="11" customFormat="1" ht="25.5" x14ac:dyDescent="0.2">
      <c r="A16" s="9" t="s">
        <v>41</v>
      </c>
      <c r="B16" s="9">
        <v>2</v>
      </c>
      <c r="C16" s="9" t="s">
        <v>45</v>
      </c>
      <c r="D16" s="9" t="s">
        <v>48</v>
      </c>
      <c r="E16" s="9">
        <v>22</v>
      </c>
      <c r="F16" s="9">
        <v>17</v>
      </c>
      <c r="G16" s="9"/>
      <c r="H16" s="10">
        <v>0.77</v>
      </c>
      <c r="I16" s="9">
        <v>5</v>
      </c>
      <c r="J16" s="10">
        <v>0.23</v>
      </c>
      <c r="K16" s="9"/>
      <c r="L16" s="10">
        <v>0</v>
      </c>
      <c r="M16" s="9">
        <v>61</v>
      </c>
      <c r="N16" s="15">
        <v>0.81</v>
      </c>
    </row>
    <row r="17" spans="1:14" s="11" customFormat="1" ht="25.5" x14ac:dyDescent="0.2">
      <c r="A17" s="9" t="str">
        <f>'1'!A15</f>
        <v>TALLER DE LIDERAZGO</v>
      </c>
      <c r="B17" s="9">
        <v>3</v>
      </c>
      <c r="C17" s="9" t="str">
        <f>'1'!C15</f>
        <v>201 C</v>
      </c>
      <c r="D17" s="9" t="str">
        <f>'1'!D15</f>
        <v>IIND</v>
      </c>
      <c r="E17" s="9">
        <f>'1'!E15</f>
        <v>22</v>
      </c>
      <c r="F17" s="9">
        <v>15</v>
      </c>
      <c r="G17" s="9"/>
      <c r="H17" s="10">
        <f>F17/E17</f>
        <v>0.68181818181818177</v>
      </c>
      <c r="I17" s="9">
        <v>7</v>
      </c>
      <c r="J17" s="10">
        <f>I17/E17</f>
        <v>0.31818181818181818</v>
      </c>
      <c r="K17" s="9"/>
      <c r="L17" s="10">
        <f>K17/E17</f>
        <v>0</v>
      </c>
      <c r="M17" s="9">
        <v>60</v>
      </c>
      <c r="N17" s="15">
        <v>0.81</v>
      </c>
    </row>
    <row r="18" spans="1:14" s="11" customFormat="1" ht="25.5" x14ac:dyDescent="0.2">
      <c r="A18" s="9" t="str">
        <f>'1'!A16</f>
        <v>TALLER DE DESARROLLO HUMANO</v>
      </c>
      <c r="B18" s="9">
        <v>3</v>
      </c>
      <c r="C18" s="9" t="str">
        <f>'1'!C16</f>
        <v>205 C</v>
      </c>
      <c r="D18" s="9" t="str">
        <f>'1'!D16</f>
        <v>LA</v>
      </c>
      <c r="E18" s="9">
        <f>'1'!E16</f>
        <v>22</v>
      </c>
      <c r="F18" s="9">
        <v>21</v>
      </c>
      <c r="G18" s="9"/>
      <c r="H18" s="10">
        <f>F18/E18</f>
        <v>0.95454545454545459</v>
      </c>
      <c r="I18" s="9">
        <v>1</v>
      </c>
      <c r="J18" s="10">
        <f>I18/E18</f>
        <v>4.5454545454545456E-2</v>
      </c>
      <c r="K18" s="9"/>
      <c r="L18" s="10">
        <f>K18/E18</f>
        <v>0</v>
      </c>
      <c r="M18" s="21">
        <v>73</v>
      </c>
      <c r="N18" s="15">
        <v>0.77</v>
      </c>
    </row>
    <row r="19" spans="1:14" s="11" customFormat="1" ht="25.5" x14ac:dyDescent="0.2">
      <c r="A19" s="9" t="str">
        <f>'1'!A17</f>
        <v>HAB. BLANDAS EN LA GESTION TECNOLOGICA</v>
      </c>
      <c r="B19" s="9">
        <v>4</v>
      </c>
      <c r="C19" s="9" t="str">
        <f>'1'!C17</f>
        <v>805 B</v>
      </c>
      <c r="D19" s="9" t="str">
        <f>'1'!D17</f>
        <v>LA</v>
      </c>
      <c r="E19" s="9">
        <f>'1'!E17</f>
        <v>19</v>
      </c>
      <c r="F19" s="9">
        <v>18</v>
      </c>
      <c r="G19" s="9"/>
      <c r="H19" s="10">
        <f>F19/E19</f>
        <v>0.94736842105263153</v>
      </c>
      <c r="I19" s="9">
        <v>1</v>
      </c>
      <c r="J19" s="10">
        <f>I19/E19</f>
        <v>5.2631578947368418E-2</v>
      </c>
      <c r="K19" s="9"/>
      <c r="L19" s="10">
        <f>K19/E19</f>
        <v>0</v>
      </c>
      <c r="M19" s="9">
        <v>73</v>
      </c>
      <c r="N19" s="15">
        <v>0.84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147</v>
      </c>
      <c r="F29" s="17">
        <f>SUM(F14:F28)</f>
        <v>133</v>
      </c>
      <c r="G29" s="17">
        <f>SUM(G14:G28)</f>
        <v>0</v>
      </c>
      <c r="H29" s="18">
        <f>SUM(F29:G29)/E29</f>
        <v>0.90476190476190477</v>
      </c>
      <c r="I29" s="17">
        <f>(E29-SUM(F29:G29))-K29</f>
        <v>14</v>
      </c>
      <c r="J29" s="18">
        <f>I29/E29</f>
        <v>9.5238095238095233E-2</v>
      </c>
      <c r="K29" s="17">
        <f>SUM(K14:K28)</f>
        <v>0</v>
      </c>
      <c r="L29" s="18">
        <f>K29/E29</f>
        <v>0</v>
      </c>
      <c r="M29" s="17">
        <f>AVERAGE(M14:M28)</f>
        <v>70.166666666666671</v>
      </c>
      <c r="N29" s="19">
        <f>AVERAGE(N14:N28)</f>
        <v>0.79500000000000004</v>
      </c>
    </row>
    <row r="31" spans="1:14" ht="120" customHeight="1" x14ac:dyDescent="0.2">
      <c r="A31" s="27" t="s">
        <v>25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3" spans="1:10" x14ac:dyDescent="0.2">
      <c r="A33" s="12"/>
    </row>
    <row r="34" spans="1:10" x14ac:dyDescent="0.2">
      <c r="B34" s="35" t="s">
        <v>26</v>
      </c>
      <c r="C34" s="35"/>
      <c r="D34" s="35"/>
      <c r="G34" s="36" t="s">
        <v>27</v>
      </c>
      <c r="H34" s="36"/>
      <c r="I34" s="36"/>
      <c r="J34" s="36"/>
    </row>
    <row r="35" spans="1:10" ht="62.25" customHeight="1" x14ac:dyDescent="0.2">
      <c r="B35" s="37"/>
      <c r="C35" s="37"/>
      <c r="D35" s="37"/>
      <c r="G35" s="32"/>
      <c r="H35" s="32"/>
      <c r="I35" s="32"/>
      <c r="J35" s="32"/>
    </row>
    <row r="36" spans="1:10" hidden="1" x14ac:dyDescent="0.2">
      <c r="A36" s="26" t="e">
        <v>#REF!</v>
      </c>
      <c r="B36" s="26"/>
      <c r="C36" s="6"/>
      <c r="E36" s="26"/>
      <c r="F36" s="26"/>
      <c r="G36" s="26"/>
      <c r="H36" s="26"/>
    </row>
    <row r="37" spans="1:10" hidden="1" x14ac:dyDescent="0.2"/>
    <row r="38" spans="1:10" ht="45" customHeight="1" x14ac:dyDescent="0.2">
      <c r="B38" s="30" t="str">
        <f>B10</f>
        <v>PSIC. LUCERO LOPEZ COBAXIN</v>
      </c>
      <c r="C38" s="30"/>
      <c r="D38" s="30"/>
      <c r="E38" s="13"/>
      <c r="F38" s="13"/>
      <c r="G38" s="30" t="s">
        <v>32</v>
      </c>
      <c r="H38" s="30"/>
      <c r="I38" s="30"/>
      <c r="J38" s="30"/>
    </row>
  </sheetData>
  <mergeCells count="31"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  <mergeCell ref="A36:B36"/>
    <mergeCell ref="E36:H36"/>
    <mergeCell ref="B38:D38"/>
    <mergeCell ref="G38:J38"/>
    <mergeCell ref="F12:G12"/>
    <mergeCell ref="B12:B13"/>
    <mergeCell ref="G34:J34"/>
    <mergeCell ref="A31:N31"/>
    <mergeCell ref="B35:D35"/>
    <mergeCell ref="G35:J35"/>
    <mergeCell ref="B34:D34"/>
    <mergeCell ref="I12:I13"/>
    <mergeCell ref="C12:C13"/>
    <mergeCell ref="D12:D13"/>
    <mergeCell ref="A12:A13"/>
    <mergeCell ref="L12:L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4" sqref="N14"/>
    </sheetView>
  </sheetViews>
  <sheetFormatPr baseColWidth="10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2" t="str">
        <f>'1'!L8</f>
        <v>FEB-JULIO 2023</v>
      </c>
      <c r="M8" s="32"/>
      <c r="N8" s="32"/>
    </row>
    <row r="10" spans="1:14" x14ac:dyDescent="0.2">
      <c r="A10" s="4" t="s">
        <v>7</v>
      </c>
      <c r="B10" s="32" t="str">
        <f>'1'!B10</f>
        <v>PSIC. LUCERO LOPEZ COBAXIN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2" t="s">
        <v>8</v>
      </c>
      <c r="B12" s="24" t="s">
        <v>9</v>
      </c>
      <c r="C12" s="24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3" t="s">
        <v>20</v>
      </c>
    </row>
    <row r="13" spans="1:14" x14ac:dyDescent="0.2">
      <c r="A13" s="23"/>
      <c r="B13" s="25"/>
      <c r="C13" s="25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4"/>
    </row>
    <row r="14" spans="1:14" s="11" customFormat="1" x14ac:dyDescent="0.2">
      <c r="A14" s="9" t="str">
        <f>'1'!A14</f>
        <v>TALLER DE LIDERAZGO</v>
      </c>
      <c r="B14" s="9"/>
      <c r="C14" s="9" t="str">
        <f>'1'!C14</f>
        <v>201 A</v>
      </c>
      <c r="D14" s="9" t="str">
        <f>'1'!D14</f>
        <v xml:space="preserve">IIND </v>
      </c>
      <c r="E14" s="9">
        <f>'1'!E14</f>
        <v>31</v>
      </c>
      <c r="F14" s="9"/>
      <c r="G14" s="9"/>
      <c r="H14" s="10">
        <f>F14/E14</f>
        <v>0</v>
      </c>
      <c r="I14" s="9"/>
      <c r="J14" s="10">
        <f>I14/E14</f>
        <v>0</v>
      </c>
      <c r="K14" s="9"/>
      <c r="L14" s="10">
        <f>K14/E14</f>
        <v>0</v>
      </c>
      <c r="M14" s="9"/>
      <c r="N14" s="15"/>
    </row>
    <row r="15" spans="1:14" s="11" customFormat="1" x14ac:dyDescent="0.2">
      <c r="A15" s="9" t="str">
        <f>'1'!A15</f>
        <v>TALLER DE LIDERAZGO</v>
      </c>
      <c r="B15" s="9"/>
      <c r="C15" s="9" t="str">
        <f>'1'!C15</f>
        <v>201 C</v>
      </c>
      <c r="D15" s="9" t="str">
        <f>'1'!D15</f>
        <v>IIND</v>
      </c>
      <c r="E15" s="9">
        <f>'1'!E15</f>
        <v>22</v>
      </c>
      <c r="F15" s="9"/>
      <c r="G15" s="9"/>
      <c r="H15" s="10">
        <f>F15/E15</f>
        <v>0</v>
      </c>
      <c r="I15" s="9"/>
      <c r="J15" s="10">
        <f>I15/E15</f>
        <v>0</v>
      </c>
      <c r="K15" s="9"/>
      <c r="L15" s="10">
        <f>K15/E15</f>
        <v>0</v>
      </c>
      <c r="M15" s="9"/>
      <c r="N15" s="15"/>
    </row>
    <row r="16" spans="1:14" s="11" customFormat="1" x14ac:dyDescent="0.2">
      <c r="A16" s="9" t="str">
        <f>'1'!A16</f>
        <v>TALLER DE DESARROLLO HUMANO</v>
      </c>
      <c r="B16" s="9"/>
      <c r="C16" s="9" t="str">
        <f>'1'!C16</f>
        <v>205 C</v>
      </c>
      <c r="D16" s="9" t="str">
        <f>'1'!D16</f>
        <v>LA</v>
      </c>
      <c r="E16" s="9">
        <f>'1'!E16</f>
        <v>22</v>
      </c>
      <c r="F16" s="9"/>
      <c r="G16" s="9"/>
      <c r="H16" s="10">
        <f>F16/E16</f>
        <v>0</v>
      </c>
      <c r="I16" s="9"/>
      <c r="J16" s="10">
        <f>I16/E16</f>
        <v>0</v>
      </c>
      <c r="K16" s="9"/>
      <c r="L16" s="10">
        <f>K16/E16</f>
        <v>0</v>
      </c>
      <c r="M16" s="9"/>
      <c r="N16" s="15"/>
    </row>
    <row r="17" spans="1:14" s="11" customFormat="1" ht="25.5" x14ac:dyDescent="0.2">
      <c r="A17" s="9" t="str">
        <f>'1'!A17</f>
        <v>HAB. BLANDAS EN LA GESTION TECNOLOGICA</v>
      </c>
      <c r="B17" s="9"/>
      <c r="C17" s="9" t="str">
        <f>'1'!C17</f>
        <v>805 B</v>
      </c>
      <c r="D17" s="9" t="str">
        <f>'1'!D17</f>
        <v>LA</v>
      </c>
      <c r="E17" s="9">
        <f>'1'!E17</f>
        <v>19</v>
      </c>
      <c r="F17" s="9"/>
      <c r="G17" s="9"/>
      <c r="H17" s="10">
        <f>F17/E17</f>
        <v>0</v>
      </c>
      <c r="I17" s="9"/>
      <c r="J17" s="10">
        <f>I17/E17</f>
        <v>0</v>
      </c>
      <c r="K17" s="9"/>
      <c r="L17" s="10">
        <f>K17/E17</f>
        <v>0</v>
      </c>
      <c r="M17" s="9"/>
      <c r="N17" s="15"/>
    </row>
    <row r="18" spans="1:14" s="11" customFormat="1" ht="25.5" x14ac:dyDescent="0.2">
      <c r="A18" s="9" t="str">
        <f>'1'!A18</f>
        <v>HAB. BLANDAS EN LA GESTION TECNOLOGICA</v>
      </c>
      <c r="B18" s="9"/>
      <c r="C18" s="9" t="str">
        <f>'1'!C18</f>
        <v>805 B</v>
      </c>
      <c r="D18" s="9" t="str">
        <f>'1'!D18</f>
        <v>LA</v>
      </c>
      <c r="E18" s="9">
        <f>'1'!E18</f>
        <v>19</v>
      </c>
      <c r="F18" s="9"/>
      <c r="G18" s="9"/>
      <c r="H18" s="10">
        <f>F18/E18</f>
        <v>0</v>
      </c>
      <c r="I18" s="9"/>
      <c r="J18" s="10">
        <f>I18/E18</f>
        <v>0</v>
      </c>
      <c r="K18" s="9"/>
      <c r="L18" s="10">
        <f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>(E28-SUM(F28:G28))-K28</f>
        <v>113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7" t="s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 x14ac:dyDescent="0.2">
      <c r="A32" s="12"/>
    </row>
    <row r="33" spans="1:10" x14ac:dyDescent="0.2">
      <c r="B33" s="35" t="s">
        <v>26</v>
      </c>
      <c r="C33" s="35"/>
      <c r="D33" s="35"/>
      <c r="G33" s="36" t="s">
        <v>27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2"/>
      <c r="H34" s="32"/>
      <c r="I34" s="32"/>
      <c r="J34" s="32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30" t="str">
        <f>B10</f>
        <v>PSIC. LUCERO LOPEZ COBAXIN</v>
      </c>
      <c r="C37" s="30"/>
      <c r="D37" s="30"/>
      <c r="E37" s="13"/>
      <c r="F37" s="13"/>
      <c r="G37" s="30" t="s">
        <v>32</v>
      </c>
      <c r="H37" s="30"/>
      <c r="I37" s="30"/>
      <c r="J37" s="30"/>
    </row>
  </sheetData>
  <mergeCells count="31"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L12:L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103" zoomScaleNormal="85" zoomScaleSheetLayoutView="100" workbookViewId="0">
      <selection activeCell="K14" sqref="K14"/>
    </sheetView>
  </sheetViews>
  <sheetFormatPr baseColWidth="10" defaultRowHeight="12.75" x14ac:dyDescent="0.2"/>
  <cols>
    <col min="1" max="1" width="37.28515625" style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28</v>
      </c>
      <c r="C8" s="32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2" t="str">
        <f>'1'!L8</f>
        <v>FEB-JULIO 2023</v>
      </c>
      <c r="M8" s="32"/>
      <c r="N8" s="32"/>
    </row>
    <row r="10" spans="1:14" x14ac:dyDescent="0.2">
      <c r="A10" s="4" t="s">
        <v>7</v>
      </c>
      <c r="B10" s="32" t="str">
        <f>'1'!B10</f>
        <v>PSIC. LUCERO LOPEZ COBAXIN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2" t="s">
        <v>8</v>
      </c>
      <c r="B12" s="24" t="s">
        <v>9</v>
      </c>
      <c r="C12" s="24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3" t="s">
        <v>20</v>
      </c>
    </row>
    <row r="13" spans="1:14" x14ac:dyDescent="0.2">
      <c r="A13" s="23"/>
      <c r="B13" s="25"/>
      <c r="C13" s="25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4"/>
    </row>
    <row r="14" spans="1:14" s="11" customFormat="1" x14ac:dyDescent="0.2">
      <c r="A14" s="9" t="str">
        <f>'1'!A14</f>
        <v>TALLER DE LIDERAZGO</v>
      </c>
      <c r="B14" s="9"/>
      <c r="C14" s="9" t="str">
        <f>'1'!C14</f>
        <v>201 A</v>
      </c>
      <c r="D14" s="9" t="str">
        <f>'1'!D14</f>
        <v xml:space="preserve">IIND 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0.93548387096774188</v>
      </c>
      <c r="K14" s="9">
        <v>2</v>
      </c>
      <c r="L14" s="10">
        <f t="shared" ref="L14:L28" si="3">K14/E14</f>
        <v>6.4516129032258063E-2</v>
      </c>
      <c r="M14" s="9">
        <v>76</v>
      </c>
      <c r="N14" s="15">
        <v>0.93</v>
      </c>
    </row>
    <row r="15" spans="1:14" s="11" customFormat="1" x14ac:dyDescent="0.2">
      <c r="A15" s="9" t="str">
        <f>'1'!A15</f>
        <v>TALLER DE LIDERAZGO</v>
      </c>
      <c r="B15" s="9"/>
      <c r="C15" s="9" t="str">
        <f>'1'!C15</f>
        <v>201 C</v>
      </c>
      <c r="D15" s="9" t="str">
        <f>'1'!D15</f>
        <v>IIND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0.90909090909090906</v>
      </c>
      <c r="K15" s="9">
        <v>2</v>
      </c>
      <c r="L15" s="10">
        <f t="shared" si="3"/>
        <v>9.0909090909090912E-2</v>
      </c>
      <c r="M15" s="9">
        <v>72</v>
      </c>
      <c r="N15" s="15">
        <v>0.92</v>
      </c>
    </row>
    <row r="16" spans="1:14" s="11" customFormat="1" x14ac:dyDescent="0.2">
      <c r="A16" s="9" t="str">
        <f>'1'!A16</f>
        <v>TALLER DE DESARROLLO HUMANO</v>
      </c>
      <c r="B16" s="9"/>
      <c r="C16" s="9" t="str">
        <f>'1'!C16</f>
        <v>205 C</v>
      </c>
      <c r="D16" s="9" t="str">
        <f>'1'!D16</f>
        <v>LA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>
        <v>0</v>
      </c>
      <c r="L16" s="10">
        <f t="shared" si="3"/>
        <v>0</v>
      </c>
      <c r="M16" s="9">
        <v>76</v>
      </c>
      <c r="N16" s="15">
        <v>0.75</v>
      </c>
    </row>
    <row r="17" spans="1:14" s="11" customFormat="1" ht="25.5" x14ac:dyDescent="0.2">
      <c r="A17" s="9" t="str">
        <f>'1'!A17</f>
        <v>HAB. BLANDAS EN LA GESTION TECNOLOGICA</v>
      </c>
      <c r="B17" s="9"/>
      <c r="C17" s="9" t="str">
        <f>'1'!C17</f>
        <v>805 B</v>
      </c>
      <c r="D17" s="9" t="str">
        <f>'1'!D17</f>
        <v>LA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>
        <v>0</v>
      </c>
      <c r="L17" s="10">
        <f t="shared" si="3"/>
        <v>0</v>
      </c>
      <c r="M17" s="9">
        <v>79</v>
      </c>
      <c r="N17" s="15">
        <v>0.77</v>
      </c>
    </row>
    <row r="18" spans="1:14" s="11" customFormat="1" ht="25.5" x14ac:dyDescent="0.2">
      <c r="A18" s="9" t="str">
        <f>'1'!A18</f>
        <v>HAB. BLANDAS EN LA GESTION TECNOLOGICA</v>
      </c>
      <c r="B18" s="9"/>
      <c r="C18" s="9" t="str">
        <f>'1'!C18</f>
        <v>805 B</v>
      </c>
      <c r="D18" s="9" t="str">
        <f>'1'!D18</f>
        <v>LA</v>
      </c>
      <c r="E18" s="9">
        <f>'1'!E18</f>
        <v>19</v>
      </c>
      <c r="F18" s="9"/>
      <c r="G18" s="9"/>
      <c r="H18" s="10"/>
      <c r="I18" s="9">
        <f t="shared" si="1"/>
        <v>19</v>
      </c>
      <c r="J18" s="10">
        <f t="shared" si="2"/>
        <v>1</v>
      </c>
      <c r="K18" s="9">
        <v>0</v>
      </c>
      <c r="L18" s="10">
        <f t="shared" si="3"/>
        <v>0</v>
      </c>
      <c r="M18" s="9">
        <v>80</v>
      </c>
      <c r="N18" s="15">
        <v>0.63</v>
      </c>
    </row>
    <row r="19" spans="1:14" s="11" customFormat="1" x14ac:dyDescent="0.2">
      <c r="A19" s="9" t="s">
        <v>38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 t="s">
        <v>39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109</v>
      </c>
      <c r="J28" s="18">
        <f t="shared" si="2"/>
        <v>0.96460176991150437</v>
      </c>
      <c r="K28" s="17">
        <f>SUM(K14:K27)</f>
        <v>4</v>
      </c>
      <c r="L28" s="18">
        <f t="shared" si="3"/>
        <v>3.5398230088495575E-2</v>
      </c>
      <c r="M28" s="17">
        <f>AVERAGE(M14:M27)</f>
        <v>76.599999999999994</v>
      </c>
      <c r="N28" s="19">
        <f>AVERAGE(N14:N27)</f>
        <v>0.8</v>
      </c>
    </row>
    <row r="30" spans="1:14" ht="120" customHeight="1" x14ac:dyDescent="0.2">
      <c r="A30" s="27" t="s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 x14ac:dyDescent="0.2">
      <c r="A32" s="12"/>
    </row>
    <row r="33" spans="1:10" x14ac:dyDescent="0.2">
      <c r="B33" s="35" t="s">
        <v>26</v>
      </c>
      <c r="C33" s="35"/>
      <c r="D33" s="35"/>
      <c r="G33" s="36" t="s">
        <v>27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2"/>
      <c r="H34" s="32"/>
      <c r="I34" s="32"/>
      <c r="J34" s="32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30" t="str">
        <f>B10</f>
        <v>PSIC. LUCERO LOPEZ COBAXIN</v>
      </c>
      <c r="C37" s="30"/>
      <c r="D37" s="30"/>
      <c r="E37" s="13"/>
      <c r="F37" s="13"/>
      <c r="G37" s="30" t="s">
        <v>32</v>
      </c>
      <c r="H37" s="30"/>
      <c r="I37" s="30"/>
      <c r="J37" s="30"/>
    </row>
  </sheetData>
  <mergeCells count="31"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L12:L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f237c-3101-4265-aa9b-ec3b3a62240c"/>
    <lcf76f155ced4ddcb4097134ff3c332f xmlns="4c96f4e2-f7db-4e02-b8f8-29de1b03c9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C7876-4ECE-4567-84FF-E42FFF894BC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c96f4e2-f7db-4e02-b8f8-29de1b03c969"/>
    <ds:schemaRef ds:uri="d87f237c-3101-4265-aa9b-ec3b3a62240c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lucero</cp:lastModifiedBy>
  <cp:revision/>
  <dcterms:created xsi:type="dcterms:W3CDTF">2021-11-22T14:45:25Z</dcterms:created>
  <dcterms:modified xsi:type="dcterms:W3CDTF">2023-06-02T03:33:14Z</dcterms:modified>
  <cp:category/>
  <cp:contentStatus/>
</cp:coreProperties>
</file>