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5E297420-5C4A-4CC9-9955-DD6F2206F41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I28" i="25" l="1"/>
  <c r="J28" i="25" s="1"/>
  <c r="L28" i="25"/>
  <c r="H28" i="25"/>
  <c r="J28" i="24"/>
  <c r="L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<sst xmlns="http://schemas.openxmlformats.org/spreadsheetml/2006/main" count="226" uniqueCount="61">
  <si>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</si>
  <si>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</si>
  <si>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</si>
  <si>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</si>
  <si>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</si>
  <si>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</si>
  <si>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</si>
  <si>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</si>
  <si>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</si>
  <si>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</si>
  <si>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</si>
  <si>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</si>
  <si>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</si>
  <si>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</si>
  <si>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</si>
  <si>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</si>
  <si>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</si>
  <si>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</si>
  <si>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</si>
  <si>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</si>
  <si>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</si>
  <si>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</si>
  <si>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</si>
  <si>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</si>
  <si>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</si>
  <si>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</si>
  <si>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</si>
  <si>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</si>
  <si>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</si>
  <si>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</si>
  <si>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</si>
  <si>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</si>
  <si>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</si>
  <si>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</si>
  <si>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</si>
  <si>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</si>
  <si>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</si>
  <si>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</si>
  <si>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</si>
  <si>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</si>
  <si>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</si>
  <si>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</si>
  <si>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</si>
  <si>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</si>
  <si>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</si>
  <si>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</si>
  <si>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</si>
  <si>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</si>
  <si>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</si>
  <si>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</si>
  <si>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</si>
  <si>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</si>
  <si>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</si>
  <si>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</si>
  <si>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</si>
  <si>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</si>
  <si>
    <t>II</t>
  </si>
  <si>
    <t>MII. Ma. De la Cruz Porras Arias</t>
  </si>
  <si>
    <t>III</t>
  </si>
  <si>
    <t>M.I.I. Ma. De la Cruz Porras Arias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</si>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</sst>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33</xdr:row>
      <xdr:rowOff>381000</xdr:rowOff>
    </xdr:from>
    <xdr:to>
      <xdr:col>3</xdr:col>
      <xdr:colOff>523554</xdr:colOff>
      <xdr:row>33</xdr:row>
      <xdr:rowOff>746792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4101B-2BAE-A268-1D0F-3CA91BDC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781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347382</xdr:colOff>
      <xdr:row>33</xdr:row>
      <xdr:rowOff>414618</xdr:rowOff>
    </xdr:from>
    <xdr:to>
      <xdr:col>3</xdr:col>
      <xdr:colOff>672592</xdr:colOff>
      <xdr:row>33</xdr:row>
      <xdr:rowOff>780410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4AFABA-D89D-8230-6431-D26199DF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0" y="8718177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1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35" t="s">
        <v>55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19" si="0">K14/E14</f>
        <v>0</v>
      </c>
      <c r="M14" s="24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4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4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24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24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4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4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4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4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4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4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25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 t="s">
        <v>40</v>
      </c>
      <c r="C34" s="42"/>
      <c r="D34" s="42"/>
      <c r="G34" s="23" t="s">
        <v>44</v>
      </c>
      <c r="H34" s="23"/>
      <c r="I34" s="23"/>
      <c r="J34" s="23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1" zoomScaleNormal="100" zoomScaleSheetLayoutView="100" workbookViewId="0">
      <selection activeCell="A43" sqref="A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 t="s">
        <v>56</v>
      </c>
      <c r="C14" s="9" t="str">
        <f>'1'!C14</f>
        <v>801-A</v>
      </c>
      <c r="D14" s="9" t="str">
        <f>'1'!D14</f>
        <v>IIND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9" si="1">K14/E14</f>
        <v>0</v>
      </c>
      <c r="M14" s="24">
        <v>91.94</v>
      </c>
      <c r="N14" s="15">
        <v>0.70589999999999997</v>
      </c>
    </row>
    <row r="15" spans="1:14" s="11" customFormat="1" ht="25.5" x14ac:dyDescent="0.2">
      <c r="A15" s="9" t="str">
        <f>'1'!A15</f>
        <v>Formulación y evaluación de proyectos</v>
      </c>
      <c r="B15" s="9" t="s">
        <v>56</v>
      </c>
      <c r="C15" s="9" t="str">
        <f>'1'!C15</f>
        <v>801-B</v>
      </c>
      <c r="D15" s="9" t="str">
        <f>'1'!D15</f>
        <v>IIND</v>
      </c>
      <c r="E15" s="9">
        <v>38</v>
      </c>
      <c r="F15" s="9">
        <v>37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86.2</v>
      </c>
      <c r="N15" s="15">
        <v>0.76300000000000001</v>
      </c>
    </row>
    <row r="16" spans="1:14" s="11" customFormat="1" ht="25.5" x14ac:dyDescent="0.2">
      <c r="A16" s="9" t="str">
        <f>'1'!A16</f>
        <v>Higiene y seguridad industrial</v>
      </c>
      <c r="B16" s="9" t="s">
        <v>56</v>
      </c>
      <c r="C16" s="9" t="str">
        <f>'1'!C16</f>
        <v>401-A</v>
      </c>
      <c r="D16" s="9" t="str">
        <f>'1'!D16</f>
        <v>IIND</v>
      </c>
      <c r="E16" s="9">
        <v>25</v>
      </c>
      <c r="F16" s="9">
        <v>20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4">
        <v>68.400000000000006</v>
      </c>
      <c r="N16" s="15">
        <v>0.8</v>
      </c>
    </row>
    <row r="17" spans="1:14" s="11" customFormat="1" ht="25.5" x14ac:dyDescent="0.2">
      <c r="A17" s="9" t="str">
        <f>'1'!A17</f>
        <v>Higiene y seguridad industrial</v>
      </c>
      <c r="B17" s="9" t="s">
        <v>56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18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4">
        <v>69.7</v>
      </c>
      <c r="N17" s="15">
        <v>0.78300000000000003</v>
      </c>
    </row>
    <row r="18" spans="1:14" s="11" customFormat="1" ht="25.5" x14ac:dyDescent="0.2">
      <c r="A18" s="9" t="str">
        <f>'1'!A18</f>
        <v>Investigación de operaciones I</v>
      </c>
      <c r="B18" s="9" t="s">
        <v>56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1</v>
      </c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24">
        <v>3.33</v>
      </c>
      <c r="N18" s="15">
        <v>4.7E-2</v>
      </c>
    </row>
    <row r="19" spans="1:14" s="11" customFormat="1" ht="25.5" x14ac:dyDescent="0.2">
      <c r="A19" s="9" t="str">
        <f>'1'!A19</f>
        <v>Topicos de calidad</v>
      </c>
      <c r="B19" s="9" t="s">
        <v>56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4">
        <v>85.53</v>
      </c>
      <c r="N19" s="15">
        <v>0.52629999999999999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112</v>
      </c>
      <c r="G28" s="17">
        <f>SUM(G14:G27)</f>
        <v>0</v>
      </c>
      <c r="H28" s="18">
        <v>0</v>
      </c>
      <c r="I28" s="17">
        <f t="shared" si="0"/>
        <v>31</v>
      </c>
      <c r="J28" s="18"/>
      <c r="K28" s="17">
        <f>SUM(K14:K27)</f>
        <v>0</v>
      </c>
      <c r="L28" s="18"/>
      <c r="M28" s="25">
        <f>AVERAGE(M14:M27)</f>
        <v>67.516666666666666</v>
      </c>
      <c r="N28" s="19">
        <f>AVERAGE(N14:N27)</f>
        <v>0.60420000000000007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C7" zoomScaleNormal="100" zoomScaleSheetLayoutView="100" workbookViewId="0">
      <selection activeCell="F19" sqref="F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9" t="str">
        <f>'1'!A14</f>
        <v>Formulación y evaluación de proyectos</v>
      </c>
      <c r="B14" s="9" t="s">
        <v>58</v>
      </c>
      <c r="C14" s="9" t="str">
        <f>'1'!C14</f>
        <v>801-A</v>
      </c>
      <c r="D14" s="9" t="str">
        <f>'1'!D14</f>
        <v>IIND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76.53</v>
      </c>
      <c r="N14" s="15">
        <v>0.82</v>
      </c>
    </row>
    <row r="15" spans="1:14" s="11" customFormat="1" x14ac:dyDescent="0.2">
      <c r="A15" s="9" t="str">
        <f>'1'!A15</f>
        <v>Formulación y evaluación de proyectos</v>
      </c>
      <c r="B15" s="9" t="s">
        <v>58</v>
      </c>
      <c r="C15" s="9" t="str">
        <f>'1'!C15</f>
        <v>801-B</v>
      </c>
      <c r="D15" s="9" t="str">
        <f>'1'!D15</f>
        <v>IIND</v>
      </c>
      <c r="E15" s="9">
        <v>38</v>
      </c>
      <c r="F15" s="9">
        <v>34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84.4</v>
      </c>
      <c r="N15" s="15">
        <v>0.89</v>
      </c>
    </row>
    <row r="16" spans="1:14" s="11" customFormat="1" x14ac:dyDescent="0.2">
      <c r="A16" s="9" t="str">
        <f>'1'!A16</f>
        <v>Higiene y seguridad industrial</v>
      </c>
      <c r="B16" s="9" t="s">
        <v>58</v>
      </c>
      <c r="C16" s="9" t="str">
        <f>'1'!C16</f>
        <v>401-A</v>
      </c>
      <c r="D16" s="9" t="str">
        <f>'1'!D16</f>
        <v>IIND</v>
      </c>
      <c r="E16" s="9">
        <v>25</v>
      </c>
      <c r="F16" s="9">
        <v>19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68.760000000000005</v>
      </c>
      <c r="N16" s="15">
        <v>0.76</v>
      </c>
    </row>
    <row r="17" spans="1:14" s="11" customFormat="1" x14ac:dyDescent="0.2">
      <c r="A17" s="9" t="str">
        <f>'1'!A17</f>
        <v>Higiene y seguridad industrial</v>
      </c>
      <c r="B17" s="9" t="s">
        <v>58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78.8</v>
      </c>
      <c r="N17" s="15">
        <v>0.87</v>
      </c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>(E18-SUM(F18:G18))-K18</f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 t="s">
        <v>58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85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8">
        <f>SUM(F28:G28)/E28</f>
        <v>0.73426573426573427</v>
      </c>
      <c r="I28" s="17">
        <f t="shared" si="0"/>
        <v>38</v>
      </c>
      <c r="J28" s="18">
        <f t="shared" ref="J28" si="2">I28/E28</f>
        <v>0.26573426573426573</v>
      </c>
      <c r="K28" s="17">
        <f>SUM(K14:K27)</f>
        <v>0</v>
      </c>
      <c r="L28" s="18">
        <f t="shared" si="1"/>
        <v>0</v>
      </c>
      <c r="M28" s="17">
        <f>AVERAGE(M14:M27)</f>
        <v>78.698000000000008</v>
      </c>
      <c r="N28" s="19">
        <f>AVERAGE(N14:N27)</f>
        <v>0.85799999999999998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 t="s">
        <v>59</v>
      </c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Normal="100" zoomScaleSheetLayoutView="100" workbookViewId="0">
      <selection activeCell="M28" sqref="M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Febrero-Julio - 2023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ht="25.5" x14ac:dyDescent="0.2">
      <c r="A14" s="9" t="str">
        <f>'1'!A14</f>
        <v>Formulación y evaluación de proyectos</v>
      </c>
      <c r="B14" s="9" t="s">
        <v>60</v>
      </c>
      <c r="C14" s="9" t="str">
        <f>'1'!C14</f>
        <v>801-A</v>
      </c>
      <c r="D14" s="9" t="str">
        <f>'1'!D14</f>
        <v>IIND</v>
      </c>
      <c r="E14" s="9">
        <v>17</v>
      </c>
      <c r="F14" s="9">
        <v>13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70.349999999999994</v>
      </c>
      <c r="N14" s="15">
        <v>0.76</v>
      </c>
    </row>
    <row r="15" spans="1:14" s="11" customFormat="1" ht="25.5" x14ac:dyDescent="0.2">
      <c r="A15" s="9" t="str">
        <f>'1'!A15</f>
        <v>Formulación y evaluación de proyectos</v>
      </c>
      <c r="B15" s="9" t="s">
        <v>60</v>
      </c>
      <c r="C15" s="9" t="str">
        <f>'1'!C15</f>
        <v>801-B</v>
      </c>
      <c r="D15" s="9" t="str">
        <f>'1'!D15</f>
        <v>IIND</v>
      </c>
      <c r="E15" s="9">
        <v>38</v>
      </c>
      <c r="F15" s="9">
        <v>36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88.11</v>
      </c>
      <c r="N15" s="15">
        <v>0.63149999999999995</v>
      </c>
    </row>
    <row r="16" spans="1:14" s="11" customFormat="1" ht="25.5" x14ac:dyDescent="0.2">
      <c r="A16" s="9" t="str">
        <f>'1'!A16</f>
        <v>Higiene y seguridad industrial</v>
      </c>
      <c r="B16" s="9" t="s">
        <v>60</v>
      </c>
      <c r="C16" s="9" t="str">
        <f>'1'!C16</f>
        <v>401-A</v>
      </c>
      <c r="D16" s="9" t="str">
        <f>'1'!D16</f>
        <v>IIND</v>
      </c>
      <c r="E16" s="9">
        <v>25</v>
      </c>
      <c r="F16" s="9">
        <v>18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64.08</v>
      </c>
      <c r="N16" s="15">
        <v>0.73</v>
      </c>
    </row>
    <row r="17" spans="1:14" s="11" customFormat="1" ht="25.5" x14ac:dyDescent="0.2">
      <c r="A17" s="9" t="str">
        <f>'1'!A17</f>
        <v>Higiene y seguridad industrial</v>
      </c>
      <c r="B17" s="9" t="s">
        <v>60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78.3</v>
      </c>
      <c r="N17" s="15">
        <v>0.87</v>
      </c>
    </row>
    <row r="18" spans="1:14" s="11" customFormat="1" ht="25.5" x14ac:dyDescent="0.2">
      <c r="A18" s="9" t="str">
        <f>'1'!A18</f>
        <v>Investigación de operaciones I</v>
      </c>
      <c r="B18" s="9" t="s">
        <v>58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3</v>
      </c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70</v>
      </c>
      <c r="N18" s="15">
        <v>0.14000000000000001</v>
      </c>
    </row>
    <row r="19" spans="1:14" s="11" customFormat="1" ht="25.5" x14ac:dyDescent="0.2">
      <c r="A19" s="9" t="str">
        <f>'1'!A19</f>
        <v>Topicos de calidad</v>
      </c>
      <c r="B19" s="9" t="s">
        <v>60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87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47">
        <f>AVERAGE(M14:M27)</f>
        <v>76.306666666666658</v>
      </c>
      <c r="N28" s="19">
        <f>AVERAGE(N14:N27)</f>
        <v>0.6535833333333334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30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42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5" t="s">
        <v>43</v>
      </c>
      <c r="M8" s="45"/>
      <c r="N8" s="45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55.5" customHeight="1" x14ac:dyDescent="0.2">
      <c r="B34" s="46" t="s">
        <v>32</v>
      </c>
      <c r="C34" s="46"/>
      <c r="D34" s="46"/>
      <c r="G34" s="46" t="s">
        <v>33</v>
      </c>
      <c r="H34" s="46"/>
      <c r="I34" s="46"/>
      <c r="J34" s="46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FERNANDEZ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2022-10-11T19:41:47Z</cp:lastPrinted>
  <dcterms:created xsi:type="dcterms:W3CDTF">2021-11-22T14:45:25Z</dcterms:created>
  <dcterms:modified xsi:type="dcterms:W3CDTF">2023-06-23T03:14:18Z</dcterms:modified>
  <cp:category/>
  <cp:contentStatus/>
</cp:coreProperties>
</file>