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FEB-JUN 2023\"/>
    </mc:Choice>
  </mc:AlternateContent>
  <xr:revisionPtr revIDLastSave="0" documentId="13_ncr:1_{16449810-46B9-4F19-A638-A66A34D9155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5" l="1"/>
  <c r="A19" i="25"/>
  <c r="A18" i="25"/>
  <c r="A17" i="25"/>
  <c r="A16" i="25"/>
  <c r="A15" i="25"/>
  <c r="A14" i="25"/>
  <c r="H28" i="24"/>
  <c r="I28" i="24"/>
  <c r="L15" i="10"/>
  <c r="L16" i="10"/>
  <c r="L17" i="10"/>
  <c r="L18" i="10"/>
  <c r="L19" i="10"/>
  <c r="N28" i="25" l="1"/>
  <c r="M28" i="25"/>
  <c r="K28" i="25"/>
  <c r="G28" i="25"/>
  <c r="F28" i="25"/>
  <c r="I19" i="25"/>
  <c r="J19" i="25" s="1"/>
  <c r="D19" i="25"/>
  <c r="C19" i="25"/>
  <c r="I18" i="25"/>
  <c r="J18" i="25" s="1"/>
  <c r="I17" i="25"/>
  <c r="J17" i="25" s="1"/>
  <c r="J16" i="25"/>
  <c r="I15" i="25"/>
  <c r="J15" i="25" s="1"/>
  <c r="I14" i="25"/>
  <c r="J14" i="25" s="1"/>
  <c r="B37" i="25"/>
  <c r="N28" i="24"/>
  <c r="M28" i="24"/>
  <c r="K28" i="24"/>
  <c r="G28" i="24"/>
  <c r="F28" i="24"/>
  <c r="E19" i="24"/>
  <c r="I19" i="24" s="1"/>
  <c r="D19" i="24"/>
  <c r="C19" i="24"/>
  <c r="A19" i="24"/>
  <c r="E18" i="24"/>
  <c r="I18" i="24" s="1"/>
  <c r="D18" i="24"/>
  <c r="C18" i="24"/>
  <c r="A18" i="24"/>
  <c r="E17" i="24"/>
  <c r="I17" i="24" s="1"/>
  <c r="D17" i="24"/>
  <c r="C17" i="24"/>
  <c r="A17" i="24"/>
  <c r="I16" i="24"/>
  <c r="D16" i="24"/>
  <c r="C16" i="24"/>
  <c r="A16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9" i="22"/>
  <c r="I19" i="22"/>
  <c r="L17" i="22"/>
  <c r="I17" i="22"/>
  <c r="L16" i="22"/>
  <c r="I16" i="22"/>
  <c r="L15" i="22"/>
  <c r="I15" i="22"/>
  <c r="I14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L19" i="23"/>
  <c r="E28" i="23"/>
  <c r="I18" i="22"/>
  <c r="L14" i="22"/>
  <c r="E28" i="22"/>
  <c r="I28" i="10"/>
  <c r="I28" i="25" l="1"/>
  <c r="J28" i="25" s="1"/>
  <c r="L28" i="25"/>
  <c r="H28" i="25"/>
  <c r="L28" i="24"/>
  <c r="I28" i="23"/>
  <c r="L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<sst xmlns="http://schemas.openxmlformats.org/spreadsheetml/2006/main" count="227" uniqueCount="55">
  <si>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</si>
  <si>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</si>
  <si>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</si>
  <si>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</si>
  <si>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</si>
  <si>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</si>
  <si>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</si>
  <si>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</si>
  <si>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</si>
  <si>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</si>
  <si>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</si>
  <si>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</si>
  <si>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</si>
  <si>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</si>
  <si>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</si>
  <si>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</si>
  <si>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</si>
  <si>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</si>
  <si>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</si>
  <si>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</si>
  <si>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</si>
  <si>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</si>
  <si>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</si>
  <si>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</si>
  <si>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</si>
  <si>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</si>
  <si>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</si>
  <si>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</si>
  <si>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</si>
  <si>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</si>
  <si>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</si>
  <si>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MII. SOCORRO AGUIRRE FERNÁNDEZ</t>
  </si>
  <si>
    <t>401-A</t>
  </si>
  <si>
    <t>MII. SOCORRO AGUIRRE FERNANDEZ</t>
  </si>
  <si>
    <t>ME. MARTA GABRIELA LIMON OROZCO</t>
  </si>
  <si>
    <t>MII. Socorro Aguirre Fernández</t>
  </si>
  <si>
    <t>INDUSTRIAL</t>
  </si>
  <si>
    <t>IIND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</si>
  <si>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</si>
  <si>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</si>
  <si>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</si>
  <si>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</si>
  <si>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</si>
  <si>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</si>
  <si>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</si>
  <si>
    <t>Febrero-Julio - 2023</t>
  </si>
  <si>
    <t>II</t>
  </si>
  <si>
    <t>MII. Ma. De la Cruz Porras Arias</t>
  </si>
  <si>
    <t>III</t>
  </si>
  <si>
    <t>M.I.I. Ma. De la Cruz Porras Arias</t>
  </si>
  <si>
    <t>IV</t>
  </si>
  <si>
    <t>T</t>
  </si>
  <si>
    <t>FINAL</t>
  </si>
  <si>
    <t>FEBRERO-JULIO 2023</t>
  </si>
  <si>
    <t>MII. MA. DE LA CRUZ PORRAS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</si>
</sst>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33</xdr:row>
      <xdr:rowOff>381000</xdr:rowOff>
    </xdr:from>
    <xdr:to>
      <xdr:col>3</xdr:col>
      <xdr:colOff>523554</xdr:colOff>
      <xdr:row>33</xdr:row>
      <xdr:rowOff>746792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4101B-2BAE-A268-1D0F-3CA91BDCE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781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347382</xdr:colOff>
      <xdr:row>33</xdr:row>
      <xdr:rowOff>414618</xdr:rowOff>
    </xdr:from>
    <xdr:to>
      <xdr:col>3</xdr:col>
      <xdr:colOff>672592</xdr:colOff>
      <xdr:row>33</xdr:row>
      <xdr:rowOff>780410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4AFABA-D89D-8230-6431-D26199DF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00" y="8718177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C10" zoomScale="120" zoomScaleNormal="120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6</v>
      </c>
      <c r="G8" s="4" t="s">
        <v>6</v>
      </c>
      <c r="H8" s="5">
        <v>4</v>
      </c>
      <c r="I8" s="42" t="s">
        <v>7</v>
      </c>
      <c r="J8" s="42"/>
      <c r="K8" s="42"/>
      <c r="L8" s="43" t="s">
        <v>45</v>
      </c>
      <c r="M8" s="43"/>
      <c r="N8" s="43"/>
    </row>
    <row r="10" spans="1:14" x14ac:dyDescent="0.2">
      <c r="A10" s="4" t="s">
        <v>8</v>
      </c>
      <c r="B10" s="43" t="s">
        <v>35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35" t="s">
        <v>10</v>
      </c>
      <c r="C12" s="35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40" t="s">
        <v>21</v>
      </c>
    </row>
    <row r="13" spans="1:14" x14ac:dyDescent="0.2">
      <c r="A13" s="45"/>
      <c r="B13" s="36"/>
      <c r="C13" s="36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41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37</v>
      </c>
      <c r="E14" s="9">
        <v>19</v>
      </c>
      <c r="F14" s="9">
        <v>18</v>
      </c>
      <c r="G14" s="9"/>
      <c r="H14" s="10"/>
      <c r="I14" s="9">
        <v>1</v>
      </c>
      <c r="J14" s="10"/>
      <c r="K14" s="9">
        <v>0</v>
      </c>
      <c r="L14" s="10">
        <f t="shared" ref="L14:L19" si="0">K14/E14</f>
        <v>0</v>
      </c>
      <c r="M14" s="24">
        <v>83.63</v>
      </c>
      <c r="N14" s="15">
        <v>0.73680000000000001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37</v>
      </c>
      <c r="E15" s="9">
        <v>37</v>
      </c>
      <c r="F15" s="9">
        <v>36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24">
        <v>84.18</v>
      </c>
      <c r="N15" s="15">
        <v>0.59450000000000003</v>
      </c>
    </row>
    <row r="16" spans="1:14" s="11" customFormat="1" x14ac:dyDescent="0.2">
      <c r="A16" s="8" t="s">
        <v>42</v>
      </c>
      <c r="B16" s="9" t="s">
        <v>21</v>
      </c>
      <c r="C16" s="9" t="s">
        <v>32</v>
      </c>
      <c r="D16" s="9" t="s">
        <v>37</v>
      </c>
      <c r="E16" s="9">
        <v>24</v>
      </c>
      <c r="F16" s="9">
        <v>21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24">
        <v>73.16</v>
      </c>
      <c r="N16" s="15">
        <v>0.83</v>
      </c>
    </row>
    <row r="17" spans="1:14" s="11" customFormat="1" x14ac:dyDescent="0.2">
      <c r="A17" s="8" t="s">
        <v>42</v>
      </c>
      <c r="B17" s="9" t="s">
        <v>21</v>
      </c>
      <c r="C17" s="9" t="s">
        <v>41</v>
      </c>
      <c r="D17" s="9" t="s">
        <v>37</v>
      </c>
      <c r="E17" s="9">
        <v>23</v>
      </c>
      <c r="F17" s="9">
        <v>23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24">
        <v>84.08</v>
      </c>
      <c r="N17" s="15">
        <v>0.60860000000000003</v>
      </c>
    </row>
    <row r="18" spans="1:14" s="11" customFormat="1" x14ac:dyDescent="0.2">
      <c r="A18" s="8" t="s">
        <v>43</v>
      </c>
      <c r="B18" s="9" t="s">
        <v>21</v>
      </c>
      <c r="C18" s="9" t="s">
        <v>41</v>
      </c>
      <c r="D18" s="9" t="s">
        <v>37</v>
      </c>
      <c r="E18" s="9"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24">
        <v>80.95</v>
      </c>
      <c r="N18" s="15">
        <v>0.38090000000000002</v>
      </c>
    </row>
    <row r="19" spans="1:14" s="11" customFormat="1" x14ac:dyDescent="0.2">
      <c r="A19" s="8" t="s">
        <v>44</v>
      </c>
      <c r="B19" s="9" t="s">
        <v>21</v>
      </c>
      <c r="C19" s="9" t="s">
        <v>39</v>
      </c>
      <c r="D19" s="9" t="s">
        <v>37</v>
      </c>
      <c r="E19" s="9">
        <v>19</v>
      </c>
      <c r="F19" s="9">
        <v>18</v>
      </c>
      <c r="G19" s="9"/>
      <c r="H19" s="10"/>
      <c r="I19" s="9">
        <v>1</v>
      </c>
      <c r="J19" s="10"/>
      <c r="K19" s="9">
        <v>0</v>
      </c>
      <c r="L19" s="10">
        <f t="shared" si="0"/>
        <v>0</v>
      </c>
      <c r="M19" s="24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4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4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4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4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4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4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137</v>
      </c>
      <c r="G28" s="17">
        <f>SUM(G14:G27)</f>
        <v>0</v>
      </c>
      <c r="H28" s="18">
        <v>0</v>
      </c>
      <c r="I28" s="17">
        <f t="shared" ref="I28" si="1">(E28-SUM(F28:G28))-K28</f>
        <v>6</v>
      </c>
      <c r="J28" s="18"/>
      <c r="K28" s="17">
        <f>SUM(K14:K27)</f>
        <v>0</v>
      </c>
      <c r="L28" s="18"/>
      <c r="M28" s="25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 t="s">
        <v>33</v>
      </c>
      <c r="C34" s="32"/>
      <c r="D34" s="32"/>
      <c r="G34" s="23" t="s">
        <v>34</v>
      </c>
      <c r="H34" s="23"/>
      <c r="I34" s="23"/>
      <c r="J34" s="23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29"/>
      <c r="C37" s="29"/>
      <c r="D37" s="29"/>
      <c r="E37" s="13"/>
      <c r="F37" s="13"/>
      <c r="G37" s="29"/>
      <c r="H37" s="29"/>
      <c r="I37" s="29"/>
      <c r="J37" s="29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1" zoomScaleNormal="100" zoomScaleSheetLayoutView="100" workbookViewId="0">
      <selection activeCell="B28" sqref="B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Febrero-Julio - 2023</v>
      </c>
      <c r="M8" s="43"/>
      <c r="N8" s="43"/>
    </row>
    <row r="10" spans="1:14" x14ac:dyDescent="0.2">
      <c r="A10" s="4" t="s">
        <v>8</v>
      </c>
      <c r="B10" s="43" t="str">
        <f>'1'!B10</f>
        <v>MII. Socorro Aguirre Fernández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35" t="s">
        <v>10</v>
      </c>
      <c r="C12" s="35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40" t="s">
        <v>21</v>
      </c>
    </row>
    <row r="13" spans="1:14" x14ac:dyDescent="0.2">
      <c r="A13" s="45"/>
      <c r="B13" s="36"/>
      <c r="C13" s="36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41"/>
    </row>
    <row r="14" spans="1:14" s="11" customFormat="1" ht="25.5" x14ac:dyDescent="0.2">
      <c r="A14" s="9" t="str">
        <f>'1'!A14</f>
        <v>Formulación y evaluación de proyectos</v>
      </c>
      <c r="B14" s="9" t="s">
        <v>46</v>
      </c>
      <c r="C14" s="9" t="str">
        <f>'1'!C14</f>
        <v>801-A</v>
      </c>
      <c r="D14" s="9" t="str">
        <f>'1'!D14</f>
        <v>IIND</v>
      </c>
      <c r="E14" s="9">
        <v>17</v>
      </c>
      <c r="F14" s="9">
        <v>17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19" si="1">K14/E14</f>
        <v>0</v>
      </c>
      <c r="M14" s="24">
        <v>91.94</v>
      </c>
      <c r="N14" s="15">
        <v>0.70589999999999997</v>
      </c>
    </row>
    <row r="15" spans="1:14" s="11" customFormat="1" ht="25.5" x14ac:dyDescent="0.2">
      <c r="A15" s="9" t="str">
        <f>'1'!A15</f>
        <v>Formulación y evaluación de proyectos</v>
      </c>
      <c r="B15" s="9" t="s">
        <v>46</v>
      </c>
      <c r="C15" s="9" t="str">
        <f>'1'!C15</f>
        <v>801-B</v>
      </c>
      <c r="D15" s="9" t="str">
        <f>'1'!D15</f>
        <v>IIND</v>
      </c>
      <c r="E15" s="9">
        <v>38</v>
      </c>
      <c r="F15" s="9">
        <v>37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24">
        <v>86.2</v>
      </c>
      <c r="N15" s="15">
        <v>0.76300000000000001</v>
      </c>
    </row>
    <row r="16" spans="1:14" s="11" customFormat="1" ht="25.5" x14ac:dyDescent="0.2">
      <c r="A16" s="9" t="str">
        <f>'1'!A16</f>
        <v>Higiene y seguridad industrial</v>
      </c>
      <c r="B16" s="9" t="s">
        <v>46</v>
      </c>
      <c r="C16" s="9" t="str">
        <f>'1'!C16</f>
        <v>401-A</v>
      </c>
      <c r="D16" s="9" t="str">
        <f>'1'!D16</f>
        <v>IIND</v>
      </c>
      <c r="E16" s="9">
        <v>25</v>
      </c>
      <c r="F16" s="9">
        <v>20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24">
        <v>68.400000000000006</v>
      </c>
      <c r="N16" s="15">
        <v>0.8</v>
      </c>
    </row>
    <row r="17" spans="1:14" s="11" customFormat="1" ht="25.5" x14ac:dyDescent="0.2">
      <c r="A17" s="9" t="str">
        <f>'1'!A17</f>
        <v>Higiene y seguridad industrial</v>
      </c>
      <c r="B17" s="9" t="s">
        <v>46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18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4">
        <v>69.7</v>
      </c>
      <c r="N17" s="15">
        <v>0.78300000000000003</v>
      </c>
    </row>
    <row r="18" spans="1:14" s="11" customFormat="1" ht="25.5" x14ac:dyDescent="0.2">
      <c r="A18" s="9" t="str">
        <f>'1'!A18</f>
        <v>Investigación de operaciones I</v>
      </c>
      <c r="B18" s="9" t="s">
        <v>46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1</v>
      </c>
      <c r="G18" s="9"/>
      <c r="H18" s="10"/>
      <c r="I18" s="9">
        <f t="shared" si="0"/>
        <v>20</v>
      </c>
      <c r="J18" s="10"/>
      <c r="K18" s="9">
        <v>0</v>
      </c>
      <c r="L18" s="10">
        <f t="shared" si="1"/>
        <v>0</v>
      </c>
      <c r="M18" s="24">
        <v>3.33</v>
      </c>
      <c r="N18" s="15">
        <v>4.7E-2</v>
      </c>
    </row>
    <row r="19" spans="1:14" s="11" customFormat="1" ht="25.5" x14ac:dyDescent="0.2">
      <c r="A19" s="9" t="str">
        <f>'1'!A19</f>
        <v>Topicos de calidad</v>
      </c>
      <c r="B19" s="9" t="s">
        <v>46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19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24">
        <v>85.53</v>
      </c>
      <c r="N19" s="15">
        <v>0.52629999999999999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112</v>
      </c>
      <c r="G28" s="17">
        <f>SUM(G14:G27)</f>
        <v>0</v>
      </c>
      <c r="H28" s="18">
        <v>0</v>
      </c>
      <c r="I28" s="17">
        <f t="shared" si="0"/>
        <v>31</v>
      </c>
      <c r="J28" s="18"/>
      <c r="K28" s="17">
        <f>SUM(K14:K27)</f>
        <v>0</v>
      </c>
      <c r="L28" s="18"/>
      <c r="M28" s="25">
        <f>AVERAGE(M14:M27)</f>
        <v>67.516666666666666</v>
      </c>
      <c r="N28" s="19">
        <f>AVERAGE(N14:N27)</f>
        <v>0.60420000000000007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43"/>
      <c r="H34" s="43"/>
      <c r="I34" s="43"/>
      <c r="J34" s="43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29" t="str">
        <f>B10</f>
        <v>MII. Socorro Aguirre Fernández</v>
      </c>
      <c r="C37" s="29"/>
      <c r="D37" s="29"/>
      <c r="E37" s="13"/>
      <c r="F37" s="13"/>
      <c r="G37" s="29" t="s">
        <v>47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C10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Febrero-Julio - 2023</v>
      </c>
      <c r="M8" s="43"/>
      <c r="N8" s="43"/>
    </row>
    <row r="10" spans="1:14" x14ac:dyDescent="0.2">
      <c r="A10" s="4" t="s">
        <v>8</v>
      </c>
      <c r="B10" s="43" t="str">
        <f>'1'!B10</f>
        <v>MII. Socorro Aguirre Fernández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35" t="s">
        <v>10</v>
      </c>
      <c r="C12" s="35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40" t="s">
        <v>21</v>
      </c>
    </row>
    <row r="13" spans="1:14" x14ac:dyDescent="0.2">
      <c r="A13" s="45"/>
      <c r="B13" s="36"/>
      <c r="C13" s="36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41"/>
    </row>
    <row r="14" spans="1:14" s="11" customFormat="1" x14ac:dyDescent="0.2">
      <c r="A14" s="9" t="str">
        <f>'1'!A14</f>
        <v>Formulación y evaluación de proyectos</v>
      </c>
      <c r="B14" s="9" t="s">
        <v>48</v>
      </c>
      <c r="C14" s="9" t="str">
        <f>'1'!C14</f>
        <v>801-A</v>
      </c>
      <c r="D14" s="9" t="str">
        <f>'1'!D14</f>
        <v>IIND</v>
      </c>
      <c r="E14" s="9"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76.53</v>
      </c>
      <c r="N14" s="15">
        <v>0.82</v>
      </c>
    </row>
    <row r="15" spans="1:14" s="11" customFormat="1" x14ac:dyDescent="0.2">
      <c r="A15" s="9" t="str">
        <f>'1'!A15</f>
        <v>Formulación y evaluación de proyectos</v>
      </c>
      <c r="B15" s="9" t="s">
        <v>48</v>
      </c>
      <c r="C15" s="9" t="str">
        <f>'1'!C15</f>
        <v>801-B</v>
      </c>
      <c r="D15" s="9" t="str">
        <f>'1'!D15</f>
        <v>IIND</v>
      </c>
      <c r="E15" s="9">
        <v>38</v>
      </c>
      <c r="F15" s="9">
        <v>34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84.4</v>
      </c>
      <c r="N15" s="15">
        <v>0.89</v>
      </c>
    </row>
    <row r="16" spans="1:14" s="11" customFormat="1" x14ac:dyDescent="0.2">
      <c r="A16" s="9" t="str">
        <f>'1'!A16</f>
        <v>Higiene y seguridad industrial</v>
      </c>
      <c r="B16" s="9" t="s">
        <v>48</v>
      </c>
      <c r="C16" s="9" t="str">
        <f>'1'!C16</f>
        <v>401-A</v>
      </c>
      <c r="D16" s="9" t="str">
        <f>'1'!D16</f>
        <v>IIND</v>
      </c>
      <c r="E16" s="9">
        <v>25</v>
      </c>
      <c r="F16" s="9">
        <v>19</v>
      </c>
      <c r="G16" s="9"/>
      <c r="H16" s="10"/>
      <c r="I16" s="9">
        <f t="shared" si="0"/>
        <v>6</v>
      </c>
      <c r="J16" s="10"/>
      <c r="K16" s="9">
        <v>0</v>
      </c>
      <c r="L16" s="10">
        <f t="shared" si="1"/>
        <v>0</v>
      </c>
      <c r="M16" s="9">
        <v>68.760000000000005</v>
      </c>
      <c r="N16" s="15">
        <v>0.76</v>
      </c>
    </row>
    <row r="17" spans="1:14" s="11" customFormat="1" x14ac:dyDescent="0.2">
      <c r="A17" s="9" t="str">
        <f>'1'!A17</f>
        <v>Higiene y seguridad industrial</v>
      </c>
      <c r="B17" s="9" t="s">
        <v>48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78.8</v>
      </c>
      <c r="N17" s="15">
        <v>0.87</v>
      </c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/>
      <c r="I18" s="9">
        <f>(E18-SUM(F18:G18))-K18</f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 t="s">
        <v>48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85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AVERAGE(M14:M27)</f>
        <v>78.698000000000008</v>
      </c>
      <c r="N28" s="19">
        <f>AVERAGE(N14:N27)</f>
        <v>0.85799999999999998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43" t="s">
        <v>49</v>
      </c>
      <c r="H34" s="43"/>
      <c r="I34" s="43"/>
      <c r="J34" s="43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29" t="str">
        <f>B10</f>
        <v>MII. Socorro Aguirre Fernández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Normal="100" zoomScaleSheetLayoutView="100" workbookViewId="0">
      <selection activeCell="A14" sqref="A14: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42" t="s">
        <v>7</v>
      </c>
      <c r="J8" s="42"/>
      <c r="K8" s="42"/>
      <c r="L8" s="43" t="str">
        <f>'1'!L8</f>
        <v>Febrero-Julio - 2023</v>
      </c>
      <c r="M8" s="43"/>
      <c r="N8" s="43"/>
    </row>
    <row r="10" spans="1:14" x14ac:dyDescent="0.2">
      <c r="A10" s="4" t="s">
        <v>8</v>
      </c>
      <c r="B10" s="43" t="str">
        <f>'1'!B10</f>
        <v>MII. Socorro Aguirre Fernández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35" t="s">
        <v>10</v>
      </c>
      <c r="C12" s="35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40" t="s">
        <v>21</v>
      </c>
    </row>
    <row r="13" spans="1:14" x14ac:dyDescent="0.2">
      <c r="A13" s="45"/>
      <c r="B13" s="36"/>
      <c r="C13" s="36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41"/>
    </row>
    <row r="14" spans="1:14" s="11" customFormat="1" ht="25.5" x14ac:dyDescent="0.2">
      <c r="A14" s="9" t="str">
        <f>'1'!A14</f>
        <v>Formulación y evaluación de proyectos</v>
      </c>
      <c r="B14" s="9" t="s">
        <v>50</v>
      </c>
      <c r="C14" s="9" t="str">
        <f>'1'!C14</f>
        <v>801-A</v>
      </c>
      <c r="D14" s="9" t="str">
        <f>'1'!D14</f>
        <v>IIND</v>
      </c>
      <c r="E14" s="9">
        <v>17</v>
      </c>
      <c r="F14" s="9">
        <v>13</v>
      </c>
      <c r="G14" s="9"/>
      <c r="H14" s="10"/>
      <c r="I14" s="9">
        <f t="shared" ref="I14:I19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70.349999999999994</v>
      </c>
      <c r="N14" s="15">
        <v>0.76</v>
      </c>
    </row>
    <row r="15" spans="1:14" s="11" customFormat="1" ht="25.5" x14ac:dyDescent="0.2">
      <c r="A15" s="9" t="str">
        <f>'1'!A15</f>
        <v>Formulación y evaluación de proyectos</v>
      </c>
      <c r="B15" s="9" t="s">
        <v>50</v>
      </c>
      <c r="C15" s="9" t="str">
        <f>'1'!C15</f>
        <v>801-B</v>
      </c>
      <c r="D15" s="9" t="str">
        <f>'1'!D15</f>
        <v>IIND</v>
      </c>
      <c r="E15" s="9">
        <v>38</v>
      </c>
      <c r="F15" s="9">
        <v>36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88.11</v>
      </c>
      <c r="N15" s="15">
        <v>0.63149999999999995</v>
      </c>
    </row>
    <row r="16" spans="1:14" s="11" customFormat="1" ht="25.5" x14ac:dyDescent="0.2">
      <c r="A16" s="9" t="str">
        <f>'1'!A16</f>
        <v>Higiene y seguridad industrial</v>
      </c>
      <c r="B16" s="9" t="s">
        <v>50</v>
      </c>
      <c r="C16" s="9" t="str">
        <f>'1'!C16</f>
        <v>401-A</v>
      </c>
      <c r="D16" s="9" t="str">
        <f>'1'!D16</f>
        <v>IIND</v>
      </c>
      <c r="E16" s="9">
        <v>25</v>
      </c>
      <c r="F16" s="9">
        <v>18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64.08</v>
      </c>
      <c r="N16" s="15">
        <v>0.73</v>
      </c>
    </row>
    <row r="17" spans="1:14" s="11" customFormat="1" ht="25.5" x14ac:dyDescent="0.2">
      <c r="A17" s="9" t="str">
        <f>'1'!A17</f>
        <v>Higiene y seguridad industrial</v>
      </c>
      <c r="B17" s="9" t="s">
        <v>50</v>
      </c>
      <c r="C17" s="9" t="str">
        <f>'1'!C17</f>
        <v>401-C</v>
      </c>
      <c r="D17" s="9" t="str">
        <f>'1'!D17</f>
        <v>IIND</v>
      </c>
      <c r="E17" s="9">
        <f>'1'!E17</f>
        <v>23</v>
      </c>
      <c r="F17" s="9">
        <v>20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78.3</v>
      </c>
      <c r="N17" s="15">
        <v>0.87</v>
      </c>
    </row>
    <row r="18" spans="1:14" s="11" customFormat="1" ht="25.5" x14ac:dyDescent="0.2">
      <c r="A18" s="9" t="str">
        <f>'1'!A18</f>
        <v>Investigación de operaciones I</v>
      </c>
      <c r="B18" s="9" t="s">
        <v>48</v>
      </c>
      <c r="C18" s="9" t="str">
        <f>'1'!C18</f>
        <v>401-C</v>
      </c>
      <c r="D18" s="9" t="str">
        <f>'1'!D18</f>
        <v>IIND</v>
      </c>
      <c r="E18" s="9">
        <f>'1'!E18</f>
        <v>21</v>
      </c>
      <c r="F18" s="9">
        <v>3</v>
      </c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>
        <v>70</v>
      </c>
      <c r="N18" s="15">
        <v>0.14000000000000001</v>
      </c>
    </row>
    <row r="19" spans="1:14" s="11" customFormat="1" ht="25.5" x14ac:dyDescent="0.2">
      <c r="A19" s="9" t="str">
        <f>'1'!A19</f>
        <v>Topicos de calidad</v>
      </c>
      <c r="B19" s="9" t="s">
        <v>50</v>
      </c>
      <c r="C19" s="9" t="str">
        <f>'1'!C19</f>
        <v>801-A</v>
      </c>
      <c r="D19" s="9" t="str">
        <f>'1'!D19</f>
        <v>IIND</v>
      </c>
      <c r="E19" s="9">
        <f>'1'!E19</f>
        <v>19</v>
      </c>
      <c r="F19" s="9">
        <v>15</v>
      </c>
      <c r="G19" s="9"/>
      <c r="H19" s="10"/>
      <c r="I19" s="9">
        <f t="shared" si="0"/>
        <v>4</v>
      </c>
      <c r="J19" s="10"/>
      <c r="K19" s="9">
        <v>0</v>
      </c>
      <c r="L19" s="10">
        <f t="shared" si="1"/>
        <v>0</v>
      </c>
      <c r="M19" s="9">
        <v>87</v>
      </c>
      <c r="N19" s="15">
        <v>0.79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105</v>
      </c>
      <c r="G28" s="17">
        <f>SUM(G14:G27)</f>
        <v>0</v>
      </c>
      <c r="H28" s="17">
        <f t="shared" ref="H28:I28" si="2">SUM(H14:H27)</f>
        <v>0</v>
      </c>
      <c r="I28" s="17">
        <f t="shared" si="2"/>
        <v>38</v>
      </c>
      <c r="J28" s="18"/>
      <c r="K28" s="17">
        <f>SUM(K14:K27)</f>
        <v>0</v>
      </c>
      <c r="L28" s="18">
        <f t="shared" si="1"/>
        <v>0</v>
      </c>
      <c r="M28" s="26">
        <f>AVERAGE(M14:M27)</f>
        <v>76.306666666666658</v>
      </c>
      <c r="N28" s="19">
        <f>AVERAGE(N14:N27)</f>
        <v>0.6535833333333334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43"/>
      <c r="H34" s="43"/>
      <c r="I34" s="43"/>
      <c r="J34" s="43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29" t="str">
        <f>B10</f>
        <v>MII. Socorro Aguirre Fernández</v>
      </c>
      <c r="C37" s="29"/>
      <c r="D37" s="29"/>
      <c r="E37" s="13"/>
      <c r="F37" s="13"/>
      <c r="G37" s="29" t="s">
        <v>47</v>
      </c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B1" zoomScale="120" zoomScaleNormal="120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52</v>
      </c>
      <c r="C8" s="43"/>
      <c r="D8" s="14" t="s">
        <v>5</v>
      </c>
      <c r="E8" s="20">
        <v>6</v>
      </c>
      <c r="F8"/>
      <c r="G8" s="4" t="s">
        <v>6</v>
      </c>
      <c r="H8" s="20">
        <v>3</v>
      </c>
      <c r="I8" s="42" t="s">
        <v>7</v>
      </c>
      <c r="J8" s="42"/>
      <c r="K8" s="42"/>
      <c r="L8" s="47" t="s">
        <v>53</v>
      </c>
      <c r="M8" s="47"/>
      <c r="N8" s="47"/>
    </row>
    <row r="10" spans="1:14" x14ac:dyDescent="0.2">
      <c r="A10" s="4" t="s">
        <v>8</v>
      </c>
      <c r="B10" s="43" t="s">
        <v>33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35" t="s">
        <v>10</v>
      </c>
      <c r="C12" s="35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40" t="s">
        <v>21</v>
      </c>
    </row>
    <row r="13" spans="1:14" x14ac:dyDescent="0.2">
      <c r="A13" s="45"/>
      <c r="B13" s="36"/>
      <c r="C13" s="36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41"/>
    </row>
    <row r="14" spans="1:14" s="11" customFormat="1" ht="22.5" customHeight="1" x14ac:dyDescent="0.2">
      <c r="A14" s="48" t="str">
        <f>'1'!A14</f>
        <v>Formulación y evaluación de proyectos</v>
      </c>
      <c r="B14" s="9" t="s">
        <v>51</v>
      </c>
      <c r="C14" s="9" t="s">
        <v>39</v>
      </c>
      <c r="D14" s="21" t="s">
        <v>37</v>
      </c>
      <c r="E14" s="21">
        <v>19</v>
      </c>
      <c r="F14" s="21">
        <v>15</v>
      </c>
      <c r="G14" s="21">
        <v>3</v>
      </c>
      <c r="H14" s="22">
        <f t="shared" ref="H14:H27" si="0">F14/E14</f>
        <v>0.78947368421052633</v>
      </c>
      <c r="I14" s="21">
        <f t="shared" ref="I14:I28" si="1">(E14-SUM(F14:G14))-K14</f>
        <v>0</v>
      </c>
      <c r="J14" s="22">
        <f t="shared" ref="J14:J28" si="2">I14/E14</f>
        <v>0</v>
      </c>
      <c r="K14" s="21">
        <v>1</v>
      </c>
      <c r="L14" s="22">
        <f t="shared" ref="L14:L28" si="3">K14/E14</f>
        <v>5.2631578947368418E-2</v>
      </c>
      <c r="M14" s="49">
        <f>(91+85+76+90+85+84+89+93+94+94+91+84+95+94+92+92+93+83)/E14</f>
        <v>84.473684210526315</v>
      </c>
      <c r="N14" s="15">
        <v>0.73680000000000001</v>
      </c>
    </row>
    <row r="15" spans="1:14" s="11" customFormat="1" ht="20.25" customHeight="1" x14ac:dyDescent="0.2">
      <c r="A15" s="48" t="str">
        <f>'1'!A15</f>
        <v>Formulación y evaluación de proyectos</v>
      </c>
      <c r="B15" s="9" t="s">
        <v>51</v>
      </c>
      <c r="C15" s="9" t="s">
        <v>40</v>
      </c>
      <c r="D15" s="21" t="s">
        <v>37</v>
      </c>
      <c r="E15" s="21">
        <v>36</v>
      </c>
      <c r="F15" s="21">
        <v>34</v>
      </c>
      <c r="G15" s="21">
        <v>2</v>
      </c>
      <c r="H15" s="22">
        <f t="shared" si="0"/>
        <v>0.94444444444444442</v>
      </c>
      <c r="I15" s="21">
        <f t="shared" si="1"/>
        <v>0</v>
      </c>
      <c r="J15" s="22">
        <f t="shared" si="2"/>
        <v>0</v>
      </c>
      <c r="K15" s="21">
        <v>0</v>
      </c>
      <c r="L15" s="22">
        <f t="shared" si="3"/>
        <v>0</v>
      </c>
      <c r="M15" s="9">
        <v>89.61</v>
      </c>
      <c r="N15" s="15">
        <v>0.55549999999999999</v>
      </c>
    </row>
    <row r="16" spans="1:14" s="11" customFormat="1" ht="21.75" customHeight="1" x14ac:dyDescent="0.2">
      <c r="A16" s="48" t="str">
        <f>'1'!A16</f>
        <v>Higiene y seguridad industrial</v>
      </c>
      <c r="B16" s="9" t="s">
        <v>51</v>
      </c>
      <c r="C16" s="9" t="s">
        <v>32</v>
      </c>
      <c r="D16" s="21" t="s">
        <v>37</v>
      </c>
      <c r="E16" s="21">
        <v>25</v>
      </c>
      <c r="F16" s="21">
        <v>15</v>
      </c>
      <c r="G16" s="21">
        <v>6</v>
      </c>
      <c r="H16" s="22">
        <f t="shared" si="0"/>
        <v>0.6</v>
      </c>
      <c r="I16" s="21">
        <v>2</v>
      </c>
      <c r="J16" s="22">
        <f t="shared" si="2"/>
        <v>0.08</v>
      </c>
      <c r="K16" s="21">
        <v>2</v>
      </c>
      <c r="L16" s="22">
        <f t="shared" si="3"/>
        <v>0.08</v>
      </c>
      <c r="M16" s="9">
        <v>71.709999999999994</v>
      </c>
      <c r="N16" s="15">
        <v>0.84</v>
      </c>
    </row>
    <row r="17" spans="1:14" s="11" customFormat="1" ht="20.25" customHeight="1" x14ac:dyDescent="0.2">
      <c r="A17" s="48" t="str">
        <f>'1'!A17</f>
        <v>Higiene y seguridad industrial</v>
      </c>
      <c r="B17" s="9" t="s">
        <v>51</v>
      </c>
      <c r="C17" s="9" t="s">
        <v>41</v>
      </c>
      <c r="D17" s="21" t="s">
        <v>37</v>
      </c>
      <c r="E17" s="21">
        <v>23</v>
      </c>
      <c r="F17" s="21">
        <v>15</v>
      </c>
      <c r="G17" s="21">
        <v>6</v>
      </c>
      <c r="H17" s="22">
        <f t="shared" si="0"/>
        <v>0.65217391304347827</v>
      </c>
      <c r="I17" s="21">
        <f t="shared" si="1"/>
        <v>0</v>
      </c>
      <c r="J17" s="22">
        <f t="shared" si="2"/>
        <v>0</v>
      </c>
      <c r="K17" s="21">
        <v>2</v>
      </c>
      <c r="L17" s="22">
        <f t="shared" si="3"/>
        <v>8.6956521739130432E-2</v>
      </c>
      <c r="M17" s="9">
        <v>78</v>
      </c>
      <c r="N17" s="15">
        <v>0.86</v>
      </c>
    </row>
    <row r="18" spans="1:14" s="11" customFormat="1" ht="20.25" customHeight="1" x14ac:dyDescent="0.2">
      <c r="A18" s="48" t="str">
        <f>'1'!A18</f>
        <v>Investigación de operaciones I</v>
      </c>
      <c r="B18" s="9" t="s">
        <v>51</v>
      </c>
      <c r="C18" s="9" t="s">
        <v>41</v>
      </c>
      <c r="D18" s="21" t="s">
        <v>37</v>
      </c>
      <c r="E18" s="21">
        <v>21</v>
      </c>
      <c r="F18" s="21">
        <v>0</v>
      </c>
      <c r="G18" s="21">
        <v>13</v>
      </c>
      <c r="H18" s="22">
        <f t="shared" si="0"/>
        <v>0</v>
      </c>
      <c r="I18" s="21">
        <f t="shared" si="1"/>
        <v>6</v>
      </c>
      <c r="J18" s="22">
        <f t="shared" si="2"/>
        <v>0.2857142857142857</v>
      </c>
      <c r="K18" s="21">
        <v>2</v>
      </c>
      <c r="L18" s="22">
        <f t="shared" si="3"/>
        <v>9.5238095238095233E-2</v>
      </c>
      <c r="M18" s="9">
        <v>47.33</v>
      </c>
      <c r="N18" s="15">
        <v>0.62</v>
      </c>
    </row>
    <row r="19" spans="1:14" s="11" customFormat="1" ht="16.5" customHeight="1" x14ac:dyDescent="0.2">
      <c r="A19" s="48" t="str">
        <f>'1'!A19</f>
        <v>Topicos de calidad</v>
      </c>
      <c r="B19" s="9" t="s">
        <v>51</v>
      </c>
      <c r="C19" s="9" t="str">
        <f>'1'!C19</f>
        <v>801-A</v>
      </c>
      <c r="D19" s="9" t="str">
        <f>'1'!D19</f>
        <v>IIND</v>
      </c>
      <c r="E19" s="9">
        <v>19</v>
      </c>
      <c r="F19" s="9">
        <v>15</v>
      </c>
      <c r="G19" s="9">
        <v>4</v>
      </c>
      <c r="H19" s="10">
        <f t="shared" si="0"/>
        <v>0.78947368421052633</v>
      </c>
      <c r="I19" s="9">
        <f t="shared" si="1"/>
        <v>0</v>
      </c>
      <c r="J19" s="10">
        <f t="shared" si="2"/>
        <v>0</v>
      </c>
      <c r="K19" s="9">
        <v>0</v>
      </c>
      <c r="L19" s="10">
        <f t="shared" si="3"/>
        <v>0</v>
      </c>
      <c r="M19" s="9">
        <v>85.21</v>
      </c>
      <c r="N19" s="15">
        <v>0.47360000000000002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94</v>
      </c>
      <c r="G28" s="17">
        <f>SUM(G14:G27)</f>
        <v>34</v>
      </c>
      <c r="H28" s="18">
        <f>SUM(F28:G28)/E28</f>
        <v>0.8951048951048951</v>
      </c>
      <c r="I28" s="17">
        <f t="shared" si="1"/>
        <v>8</v>
      </c>
      <c r="J28" s="18">
        <f t="shared" si="2"/>
        <v>5.5944055944055944E-2</v>
      </c>
      <c r="K28" s="17">
        <f>SUM(K14:K27)</f>
        <v>7</v>
      </c>
      <c r="L28" s="18">
        <f t="shared" si="3"/>
        <v>4.8951048951048952E-2</v>
      </c>
      <c r="M28" s="17">
        <f>AVERAGE(M14:M27)</f>
        <v>76.055614035087714</v>
      </c>
      <c r="N28" s="19">
        <f>AVERAGE(N14:N27)</f>
        <v>0.68098333333333327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55.5" customHeight="1" x14ac:dyDescent="0.2">
      <c r="B34" s="46" t="s">
        <v>31</v>
      </c>
      <c r="C34" s="46"/>
      <c r="D34" s="46"/>
      <c r="G34" s="46" t="s">
        <v>54</v>
      </c>
      <c r="H34" s="46"/>
      <c r="I34" s="46"/>
      <c r="J34" s="46"/>
    </row>
    <row r="35" spans="1:10" hidden="1" x14ac:dyDescent="0.2">
      <c r="A35" s="33" t="e">
        <v>#REF!</v>
      </c>
      <c r="B35" s="33"/>
      <c r="C35" s="6"/>
      <c r="E35" s="33"/>
      <c r="F35" s="33"/>
      <c r="G35" s="33"/>
      <c r="H35" s="33"/>
    </row>
    <row r="36" spans="1:10" hidden="1" x14ac:dyDescent="0.2"/>
    <row r="37" spans="1:10" ht="45" customHeight="1" x14ac:dyDescent="0.2">
      <c r="B37" s="29" t="str">
        <f>B10</f>
        <v>MII. SOCORRO AGUIRRE FERNANDEZ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User</cp:lastModifiedBy>
  <cp:revision/>
  <cp:lastPrinted>2022-10-11T19:41:47Z</cp:lastPrinted>
  <dcterms:created xsi:type="dcterms:W3CDTF">2021-11-22T14:45:25Z</dcterms:created>
  <dcterms:modified xsi:type="dcterms:W3CDTF">2023-07-03T21:17:05Z</dcterms:modified>
  <cp:category/>
  <cp:contentStatus/>
</cp:coreProperties>
</file>