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joel\Documents\REPORTES PARCIALES\2do reporte\"/>
    </mc:Choice>
  </mc:AlternateContent>
  <xr:revisionPtr revIDLastSave="0" documentId="13_ncr:1_{6922B7D6-0CCD-4EB6-AA29-FE3039D01E1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'2'!$A$1:$N$39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22" l="1"/>
  <c r="N15" i="22"/>
  <c r="N14" i="22"/>
  <c r="N18" i="22"/>
  <c r="N17" i="22"/>
  <c r="L17" i="22"/>
  <c r="I17" i="22"/>
  <c r="J17" i="22" s="1"/>
  <c r="H17" i="22"/>
  <c r="L18" i="22"/>
  <c r="I18" i="22"/>
  <c r="J18" i="22" s="1"/>
  <c r="H18" i="22"/>
  <c r="L15" i="22"/>
  <c r="I15" i="22"/>
  <c r="J15" i="22" s="1"/>
  <c r="H15" i="22"/>
  <c r="I17" i="10" l="1"/>
  <c r="L17" i="10"/>
  <c r="N17" i="10"/>
  <c r="I16" i="10"/>
  <c r="L16" i="10"/>
  <c r="N16" i="10"/>
  <c r="A17" i="10"/>
  <c r="A16" i="10"/>
  <c r="A15" i="10"/>
  <c r="A14" i="10"/>
  <c r="E14" i="22"/>
  <c r="N15" i="10" l="1"/>
  <c r="N14" i="10"/>
  <c r="N28" i="10" s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H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L27" i="24" s="1"/>
  <c r="I27" i="24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/>
  <c r="J25" i="24" s="1"/>
  <c r="D25" i="24"/>
  <c r="C25" i="24"/>
  <c r="A25" i="24"/>
  <c r="E24" i="24"/>
  <c r="I24" i="24"/>
  <c r="J24" i="24" s="1"/>
  <c r="D24" i="24"/>
  <c r="C24" i="24"/>
  <c r="A24" i="24"/>
  <c r="E23" i="24"/>
  <c r="I23" i="24" s="1"/>
  <c r="J23" i="24" s="1"/>
  <c r="D23" i="24"/>
  <c r="C23" i="24"/>
  <c r="A23" i="24"/>
  <c r="E22" i="24"/>
  <c r="L22" i="24" s="1"/>
  <c r="I22" i="24"/>
  <c r="J22" i="24" s="1"/>
  <c r="D22" i="24"/>
  <c r="C22" i="24"/>
  <c r="A22" i="24"/>
  <c r="E21" i="24"/>
  <c r="I21" i="24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/>
  <c r="J19" i="24" s="1"/>
  <c r="D19" i="24"/>
  <c r="C19" i="24"/>
  <c r="A19" i="24"/>
  <c r="E18" i="24"/>
  <c r="I18" i="24" s="1"/>
  <c r="J18" i="24" s="1"/>
  <c r="D18" i="24"/>
  <c r="C18" i="24"/>
  <c r="A18" i="24"/>
  <c r="E17" i="24"/>
  <c r="H17" i="24" s="1"/>
  <c r="D17" i="24"/>
  <c r="C17" i="24"/>
  <c r="A17" i="24"/>
  <c r="E16" i="24"/>
  <c r="I16" i="24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/>
  <c r="L8" i="23"/>
  <c r="H8" i="23"/>
  <c r="E8" i="23"/>
  <c r="A16" i="22"/>
  <c r="D16" i="22"/>
  <c r="E16" i="22"/>
  <c r="L16" i="22" s="1"/>
  <c r="A18" i="22"/>
  <c r="C18" i="22"/>
  <c r="D18" i="22"/>
  <c r="E18" i="22"/>
  <c r="A19" i="22"/>
  <c r="D19" i="22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I26" i="22" s="1"/>
  <c r="J26" i="22" s="1"/>
  <c r="A27" i="22"/>
  <c r="C27" i="22"/>
  <c r="D27" i="22"/>
  <c r="E27" i="22"/>
  <c r="L27" i="22" s="1"/>
  <c r="A28" i="22"/>
  <c r="C28" i="22"/>
  <c r="D28" i="22"/>
  <c r="E28" i="22"/>
  <c r="L28" i="22" s="1"/>
  <c r="A29" i="22"/>
  <c r="C29" i="22"/>
  <c r="D29" i="22"/>
  <c r="E29" i="22"/>
  <c r="I29" i="22" s="1"/>
  <c r="J29" i="22" s="1"/>
  <c r="C14" i="22"/>
  <c r="D14" i="22"/>
  <c r="H14" i="22"/>
  <c r="A14" i="22"/>
  <c r="B10" i="22"/>
  <c r="B39" i="22" s="1"/>
  <c r="L8" i="22"/>
  <c r="H8" i="22"/>
  <c r="E8" i="22"/>
  <c r="N30" i="22"/>
  <c r="M30" i="22"/>
  <c r="K30" i="22"/>
  <c r="G30" i="22"/>
  <c r="F30" i="22"/>
  <c r="I22" i="22"/>
  <c r="J22" i="22" s="1"/>
  <c r="B37" i="10"/>
  <c r="M28" i="10"/>
  <c r="K28" i="10"/>
  <c r="G28" i="10"/>
  <c r="F28" i="10"/>
  <c r="E28" i="10"/>
  <c r="L15" i="10"/>
  <c r="I15" i="10"/>
  <c r="L14" i="10"/>
  <c r="I14" i="10"/>
  <c r="L15" i="25"/>
  <c r="L18" i="25"/>
  <c r="L19" i="25"/>
  <c r="L20" i="25"/>
  <c r="L21" i="25"/>
  <c r="L22" i="25"/>
  <c r="L23" i="25"/>
  <c r="L24" i="25"/>
  <c r="L25" i="25"/>
  <c r="L26" i="25"/>
  <c r="L27" i="25"/>
  <c r="H14" i="25"/>
  <c r="H18" i="25"/>
  <c r="H19" i="25"/>
  <c r="H20" i="25"/>
  <c r="H21" i="25"/>
  <c r="H22" i="25"/>
  <c r="H23" i="25"/>
  <c r="H24" i="25"/>
  <c r="H25" i="25"/>
  <c r="H26" i="25"/>
  <c r="H27" i="25"/>
  <c r="L15" i="24"/>
  <c r="L16" i="24"/>
  <c r="L19" i="24"/>
  <c r="L20" i="24"/>
  <c r="L21" i="24"/>
  <c r="L24" i="24"/>
  <c r="L25" i="24"/>
  <c r="L26" i="24"/>
  <c r="H16" i="24"/>
  <c r="H19" i="24"/>
  <c r="H20" i="24"/>
  <c r="H21" i="24"/>
  <c r="H24" i="24"/>
  <c r="H25" i="24"/>
  <c r="H26" i="24"/>
  <c r="L19" i="23"/>
  <c r="L22" i="23"/>
  <c r="L25" i="23"/>
  <c r="H18" i="23"/>
  <c r="H19" i="23"/>
  <c r="H22" i="23"/>
  <c r="H24" i="23"/>
  <c r="H25" i="23"/>
  <c r="H28" i="22" l="1"/>
  <c r="H27" i="22"/>
  <c r="H23" i="22"/>
  <c r="I24" i="22"/>
  <c r="J24" i="22" s="1"/>
  <c r="I27" i="22"/>
  <c r="J27" i="22" s="1"/>
  <c r="I17" i="24"/>
  <c r="J17" i="24" s="1"/>
  <c r="H16" i="23"/>
  <c r="I15" i="25"/>
  <c r="J15" i="25" s="1"/>
  <c r="L28" i="10"/>
  <c r="L17" i="25"/>
  <c r="H17" i="25"/>
  <c r="I28" i="10"/>
  <c r="L16" i="25"/>
  <c r="H23" i="23"/>
  <c r="H18" i="24"/>
  <c r="L18" i="24"/>
  <c r="H16" i="22"/>
  <c r="L26" i="22"/>
  <c r="L17" i="24"/>
  <c r="H17" i="23"/>
  <c r="L26" i="23"/>
  <c r="H23" i="24"/>
  <c r="L23" i="24"/>
  <c r="H20" i="22"/>
  <c r="H20" i="23"/>
  <c r="L14" i="23"/>
  <c r="H22" i="24"/>
  <c r="L20" i="23"/>
  <c r="L17" i="23"/>
  <c r="H26" i="23"/>
  <c r="L23" i="23"/>
  <c r="H27" i="24"/>
  <c r="E28" i="23"/>
  <c r="H28" i="23" s="1"/>
  <c r="I28" i="22"/>
  <c r="J28" i="22" s="1"/>
  <c r="L15" i="23"/>
  <c r="I23" i="22"/>
  <c r="J23" i="22" s="1"/>
  <c r="L18" i="23"/>
  <c r="H21" i="23"/>
  <c r="L21" i="23"/>
  <c r="I16" i="22"/>
  <c r="J16" i="22" s="1"/>
  <c r="H22" i="22"/>
  <c r="H29" i="22"/>
  <c r="L24" i="23"/>
  <c r="H27" i="23"/>
  <c r="H15" i="23"/>
  <c r="L27" i="23"/>
  <c r="I20" i="22"/>
  <c r="J20" i="22" s="1"/>
  <c r="H26" i="22"/>
  <c r="L29" i="22"/>
  <c r="H21" i="22"/>
  <c r="H25" i="22"/>
  <c r="H14" i="24"/>
  <c r="H24" i="22"/>
  <c r="I21" i="22"/>
  <c r="J21" i="22" s="1"/>
  <c r="I25" i="22"/>
  <c r="J25" i="22" s="1"/>
  <c r="L14" i="24"/>
  <c r="E28" i="24"/>
  <c r="L14" i="22"/>
  <c r="H14" i="23"/>
  <c r="L16" i="23"/>
  <c r="H15" i="24"/>
  <c r="E28" i="25"/>
  <c r="H16" i="25"/>
  <c r="L14" i="25"/>
  <c r="E30" i="22"/>
  <c r="I14" i="22"/>
  <c r="J14" i="22" s="1"/>
  <c r="I28" i="23" l="1"/>
  <c r="J28" i="23" s="1"/>
  <c r="L28" i="23"/>
  <c r="I28" i="24"/>
  <c r="J28" i="24" s="1"/>
  <c r="L28" i="24"/>
  <c r="H28" i="24"/>
  <c r="I28" i="25"/>
  <c r="J28" i="25" s="1"/>
  <c r="L28" i="25"/>
  <c r="H28" i="25"/>
  <c r="I30" i="22"/>
  <c r="J30" i="22" s="1"/>
  <c r="H30" i="22"/>
  <c r="L3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<sst xmlns="http://schemas.openxmlformats.org/spreadsheetml/2006/main" count="182" uniqueCount="42">
  <si>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</si>
  <si>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</si>
  <si>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</si>
  <si>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</si>
  <si>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</si>
  <si>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</si>
  <si>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</si>
  <si>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</si>
  <si>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</si>
  <si>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</si>
  <si>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</si>
  <si>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</si>
  <si>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</si>
  <si>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</si>
  <si>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</si>
  <si>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</si>
  <si>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</si>
  <si>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</si>
  <si>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</si>
  <si>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</si>
  <si>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</si>
  <si>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</si>
  <si>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</si>
  <si>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</si>
  <si>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</si>
  <si>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</si>
  <si>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</si>
  <si>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</si>
  <si>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</si>
  <si>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</si>
  <si>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</si>
  <si>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IEM</t>
  </si>
  <si>
    <t>ELECTROMECÁNICA</t>
  </si>
  <si>
    <t>JOEL FRANCISCO PAVA CHIPOL</t>
  </si>
  <si>
    <t>ESTEBAN DOMINGUEZ FISCAL</t>
  </si>
  <si>
    <t>S/E</t>
  </si>
  <si>
    <t>602A</t>
  </si>
  <si>
    <t>802A</t>
  </si>
  <si>
    <t>802B</t>
  </si>
  <si>
    <t>502-U</t>
  </si>
  <si>
    <t>Febrero-Julio 2023</t>
  </si>
  <si>
    <t>Formulación y Evaluación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</si>
</sst>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el\Downloads\REPORTE%20CALIF.%20PARCIAL%2024%20MARZO-1.xlsx" TargetMode="External"/><Relationship Id="rId1" Type="http://schemas.openxmlformats.org/officeDocument/2006/relationships/externalLinkPath" Target="/Users/joel/Downloads/REPORTE%20CALIF.%20PARCIAL%2024%20MARZO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NUFACTURA AVANZADA"/>
      <sheetName val="FORM Y EVAL DE PROYECTOS 802-A"/>
      <sheetName val="FORM Y EVAL DE PROYECTOS 802-B"/>
      <sheetName val="TALLER DE INVESTIGACIÓN"/>
      <sheetName val="MATERIA 5"/>
    </sheetNames>
    <sheetDataSet>
      <sheetData sheetId="0">
        <row r="4">
          <cell r="D4" t="str">
            <v>Manufactura Avanzada</v>
          </cell>
        </row>
      </sheetData>
      <sheetData sheetId="1">
        <row r="4">
          <cell r="D4" t="str">
            <v>Formulación y Evaluación de Proyectos</v>
          </cell>
        </row>
      </sheetData>
      <sheetData sheetId="2"/>
      <sheetData sheetId="3">
        <row r="4">
          <cell r="D4" t="str">
            <v>Taller de Investigación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71093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4</v>
      </c>
      <c r="G8" s="4" t="s">
        <v>6</v>
      </c>
      <c r="H8" s="5">
        <v>3</v>
      </c>
      <c r="I8" s="36" t="s">
        <v>7</v>
      </c>
      <c r="J8" s="36"/>
      <c r="K8" s="36"/>
      <c r="L8" s="30" t="s">
        <v>40</v>
      </c>
      <c r="M8" s="30"/>
      <c r="N8" s="30"/>
    </row>
    <row r="10" spans="1:14" x14ac:dyDescent="0.2">
      <c r="A10" s="4" t="s">
        <v>8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2" t="str">
        <f>'[1]MANUFACTURA AVANZADA'!$D$4</f>
        <v>Manufactura Avanzada</v>
      </c>
      <c r="B14" s="9" t="s">
        <v>21</v>
      </c>
      <c r="C14" s="9" t="s">
        <v>36</v>
      </c>
      <c r="D14" s="9" t="s">
        <v>31</v>
      </c>
      <c r="E14" s="9">
        <v>11</v>
      </c>
      <c r="F14" s="9">
        <v>9</v>
      </c>
      <c r="G14" s="9"/>
      <c r="H14" s="10"/>
      <c r="I14" s="9">
        <f t="shared" ref="I14:I28" si="0">(E14-SUM(F14:G14))-K14</f>
        <v>2</v>
      </c>
      <c r="J14" s="10"/>
      <c r="K14" s="9"/>
      <c r="L14" s="10">
        <f t="shared" ref="L14:L28" si="1">K14/E14</f>
        <v>0</v>
      </c>
      <c r="M14" s="21">
        <v>69.625</v>
      </c>
      <c r="N14" s="15">
        <f>F14/E14</f>
        <v>0.81818181818181823</v>
      </c>
    </row>
    <row r="15" spans="1:14" s="11" customFormat="1" x14ac:dyDescent="0.2">
      <c r="A15" s="22" t="str">
        <f>'[1]FORM Y EVAL DE PROYECTOS 802-A'!$D$4</f>
        <v>Formulación y Evaluación de Proyectos</v>
      </c>
      <c r="B15" s="9" t="s">
        <v>21</v>
      </c>
      <c r="C15" s="9" t="s">
        <v>37</v>
      </c>
      <c r="D15" s="9" t="s">
        <v>31</v>
      </c>
      <c r="E15" s="9">
        <v>32</v>
      </c>
      <c r="F15" s="9">
        <v>26</v>
      </c>
      <c r="G15" s="9"/>
      <c r="H15" s="10"/>
      <c r="I15" s="9">
        <f t="shared" si="0"/>
        <v>6</v>
      </c>
      <c r="J15" s="10"/>
      <c r="K15" s="9"/>
      <c r="L15" s="10">
        <f t="shared" si="1"/>
        <v>0</v>
      </c>
      <c r="M15" s="21">
        <v>61.363636360000001</v>
      </c>
      <c r="N15" s="15">
        <f t="shared" ref="N15:N16" si="2">F15/E15</f>
        <v>0.8125</v>
      </c>
    </row>
    <row r="16" spans="1:14" s="11" customFormat="1" x14ac:dyDescent="0.2">
      <c r="A16" s="22" t="str">
        <f>'[1]FORM Y EVAL DE PROYECTOS 802-A'!$D$4</f>
        <v>Formulación y Evaluación de Proyectos</v>
      </c>
      <c r="B16" s="9" t="s">
        <v>21</v>
      </c>
      <c r="C16" s="9" t="s">
        <v>38</v>
      </c>
      <c r="D16" s="9" t="s">
        <v>31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/>
      <c r="L16" s="10">
        <f t="shared" si="1"/>
        <v>0</v>
      </c>
      <c r="M16" s="21">
        <v>84.705882349999996</v>
      </c>
      <c r="N16" s="15">
        <f t="shared" si="2"/>
        <v>1</v>
      </c>
    </row>
    <row r="17" spans="1:14" s="11" customFormat="1" x14ac:dyDescent="0.2">
      <c r="A17" s="8" t="str">
        <f>'[1]TALLER DE INVESTIGACIÓN'!$D$4</f>
        <v>Taller de Investigación</v>
      </c>
      <c r="B17" s="9" t="s">
        <v>21</v>
      </c>
      <c r="C17" s="9" t="s">
        <v>39</v>
      </c>
      <c r="D17" s="9" t="s">
        <v>31</v>
      </c>
      <c r="E17" s="9">
        <v>9</v>
      </c>
      <c r="F17" s="9">
        <v>9</v>
      </c>
      <c r="G17" s="9"/>
      <c r="H17" s="10"/>
      <c r="I17" s="9">
        <f t="shared" ref="I17" si="3">(E17-SUM(F17:G17))-K17</f>
        <v>0</v>
      </c>
      <c r="J17" s="10"/>
      <c r="K17" s="9"/>
      <c r="L17" s="10">
        <f t="shared" ref="L17" si="4">K17/E17</f>
        <v>0</v>
      </c>
      <c r="M17" s="21">
        <v>74.444444439999998</v>
      </c>
      <c r="N17" s="15">
        <f t="shared" ref="N17" si="5">F17/E17</f>
        <v>1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69</v>
      </c>
      <c r="F28" s="17">
        <f>SUM(F14:F27)</f>
        <v>61</v>
      </c>
      <c r="G28" s="17">
        <f>SUM(G14:G27)</f>
        <v>0</v>
      </c>
      <c r="H28" s="18">
        <v>0</v>
      </c>
      <c r="I28" s="17">
        <f t="shared" si="0"/>
        <v>8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72.534740787499999</v>
      </c>
      <c r="N28" s="19">
        <f>AVERAGE(N14:N27)</f>
        <v>0.90767045454545459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JOEL FRANCISCO PAVA CHIPOL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tabSelected="1" zoomScale="85" zoomScaleNormal="85" zoomScaleSheetLayoutView="100" workbookViewId="0">
      <selection activeCell="Q21" sqref="Q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bestFit="1" customWidth="1"/>
    <col min="4" max="4" width="21.71093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Febrero-Julio 2023</v>
      </c>
      <c r="M8" s="30"/>
      <c r="N8" s="30"/>
    </row>
    <row r="10" spans="1:14" x14ac:dyDescent="0.2">
      <c r="A10" s="4" t="s">
        <v>8</v>
      </c>
      <c r="B10" s="30" t="str">
        <f>'1'!B10</f>
        <v>JOEL FRANCISCO PAVA CHIPOL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Manufactura Avanzada</v>
      </c>
      <c r="B14" s="9">
        <v>2</v>
      </c>
      <c r="C14" s="9" t="str">
        <f>'1'!C14</f>
        <v>602A</v>
      </c>
      <c r="D14" s="9" t="str">
        <f>'1'!D14</f>
        <v>IEM</v>
      </c>
      <c r="E14" s="9">
        <f>'1'!E14</f>
        <v>11</v>
      </c>
      <c r="F14" s="9">
        <v>11</v>
      </c>
      <c r="G14" s="9"/>
      <c r="H14" s="10">
        <f t="shared" ref="H14:H29" si="0">F14/E14</f>
        <v>1</v>
      </c>
      <c r="I14" s="9">
        <f t="shared" ref="I14:I30" si="1">(E14-SUM(F14:G14))-K14</f>
        <v>0</v>
      </c>
      <c r="J14" s="10">
        <f t="shared" ref="J14:J30" si="2">I14/E14</f>
        <v>0</v>
      </c>
      <c r="K14" s="9"/>
      <c r="L14" s="10">
        <f t="shared" ref="L14:L30" si="3">K14/E14</f>
        <v>0</v>
      </c>
      <c r="M14" s="9">
        <v>74.180000000000007</v>
      </c>
      <c r="N14" s="15">
        <f t="shared" ref="N14:N16" si="4">E14/F14</f>
        <v>1</v>
      </c>
    </row>
    <row r="15" spans="1:14" s="11" customFormat="1" x14ac:dyDescent="0.2">
      <c r="A15" s="9" t="s">
        <v>41</v>
      </c>
      <c r="B15" s="9">
        <v>2</v>
      </c>
      <c r="C15" s="9" t="s">
        <v>37</v>
      </c>
      <c r="D15" s="9" t="s">
        <v>31</v>
      </c>
      <c r="E15" s="9">
        <v>32</v>
      </c>
      <c r="F15" s="9">
        <v>28</v>
      </c>
      <c r="G15" s="9"/>
      <c r="H15" s="10">
        <f t="shared" ref="H15" si="5">F15/E15</f>
        <v>0.875</v>
      </c>
      <c r="I15" s="9">
        <f t="shared" ref="I15" si="6">(E15-SUM(F15:G15))-K15</f>
        <v>4</v>
      </c>
      <c r="J15" s="10">
        <f t="shared" ref="J15" si="7">I15/E15</f>
        <v>0.125</v>
      </c>
      <c r="K15" s="9"/>
      <c r="L15" s="10">
        <f t="shared" ref="L15" si="8">K15/E15</f>
        <v>0</v>
      </c>
      <c r="M15" s="9">
        <v>87.5</v>
      </c>
      <c r="N15" s="15">
        <f>F15/E15</f>
        <v>0.875</v>
      </c>
    </row>
    <row r="16" spans="1:14" s="11" customFormat="1" x14ac:dyDescent="0.2">
      <c r="A16" s="9" t="str">
        <f>'1'!A15</f>
        <v>Formulación y Evaluación de Proyectos</v>
      </c>
      <c r="B16" s="9">
        <v>3</v>
      </c>
      <c r="C16" s="9" t="s">
        <v>37</v>
      </c>
      <c r="D16" s="9" t="str">
        <f>'1'!D15</f>
        <v>IEM</v>
      </c>
      <c r="E16" s="9">
        <f>'1'!E15</f>
        <v>32</v>
      </c>
      <c r="F16" s="9">
        <v>28</v>
      </c>
      <c r="G16" s="9"/>
      <c r="H16" s="10">
        <f t="shared" si="0"/>
        <v>0.875</v>
      </c>
      <c r="I16" s="9">
        <f t="shared" si="1"/>
        <v>4</v>
      </c>
      <c r="J16" s="10">
        <f t="shared" si="2"/>
        <v>0.125</v>
      </c>
      <c r="K16" s="9"/>
      <c r="L16" s="10">
        <f t="shared" si="3"/>
        <v>0</v>
      </c>
      <c r="M16" s="9">
        <v>87.5</v>
      </c>
      <c r="N16" s="15">
        <f>F16/E16</f>
        <v>0.875</v>
      </c>
    </row>
    <row r="17" spans="1:14" s="11" customFormat="1" x14ac:dyDescent="0.2">
      <c r="A17" s="9" t="s">
        <v>41</v>
      </c>
      <c r="B17" s="9">
        <v>2</v>
      </c>
      <c r="C17" s="9" t="s">
        <v>38</v>
      </c>
      <c r="D17" s="9" t="s">
        <v>31</v>
      </c>
      <c r="E17" s="9">
        <v>17</v>
      </c>
      <c r="F17" s="9">
        <v>17</v>
      </c>
      <c r="G17" s="9"/>
      <c r="H17" s="10">
        <f t="shared" ref="H17" si="9">F17/E17</f>
        <v>1</v>
      </c>
      <c r="I17" s="9">
        <f t="shared" ref="I17" si="10">(E17-SUM(F17:G17))-K17</f>
        <v>0</v>
      </c>
      <c r="J17" s="10">
        <f t="shared" ref="J17" si="11">I17/E17</f>
        <v>0</v>
      </c>
      <c r="K17" s="9"/>
      <c r="L17" s="10">
        <f t="shared" ref="L17" si="12">K17/E17</f>
        <v>0</v>
      </c>
      <c r="M17" s="9">
        <v>84.11</v>
      </c>
      <c r="N17" s="15">
        <f>E17/F17</f>
        <v>1</v>
      </c>
    </row>
    <row r="18" spans="1:14" s="11" customFormat="1" x14ac:dyDescent="0.2">
      <c r="A18" s="9" t="str">
        <f>'1'!A16</f>
        <v>Formulación y Evaluación de Proyectos</v>
      </c>
      <c r="B18" s="9">
        <v>3</v>
      </c>
      <c r="C18" s="9" t="str">
        <f>'1'!C16</f>
        <v>802B</v>
      </c>
      <c r="D18" s="9" t="str">
        <f>'1'!D16</f>
        <v>IEM</v>
      </c>
      <c r="E18" s="9">
        <f>'1'!E16</f>
        <v>17</v>
      </c>
      <c r="F18" s="42">
        <v>17</v>
      </c>
      <c r="G18" s="9"/>
      <c r="H18" s="10">
        <f t="shared" ref="H18" si="13">F18/E18</f>
        <v>1</v>
      </c>
      <c r="I18" s="9">
        <f t="shared" ref="I18" si="14">(E18-SUM(F18:G18))-K18</f>
        <v>0</v>
      </c>
      <c r="J18" s="10">
        <f t="shared" ref="J18" si="15">I18/E18</f>
        <v>0</v>
      </c>
      <c r="K18" s="9"/>
      <c r="L18" s="10">
        <f t="shared" ref="L18" si="16">K18/E18</f>
        <v>0</v>
      </c>
      <c r="M18" s="9">
        <v>84.11</v>
      </c>
      <c r="N18" s="15">
        <f>E18/F18</f>
        <v>1</v>
      </c>
    </row>
    <row r="19" spans="1:14" s="11" customFormat="1" x14ac:dyDescent="0.2">
      <c r="A19" s="9" t="str">
        <f>'1'!A17</f>
        <v>Taller de Investigación</v>
      </c>
      <c r="B19" s="9" t="s">
        <v>35</v>
      </c>
      <c r="C19" s="9" t="s">
        <v>39</v>
      </c>
      <c r="D19" s="9" t="str">
        <f>'1'!D17</f>
        <v>IEM</v>
      </c>
      <c r="E19" s="9">
        <v>0</v>
      </c>
      <c r="F19" s="9">
        <v>0</v>
      </c>
      <c r="G19" s="9"/>
      <c r="H19" s="10">
        <v>0</v>
      </c>
      <c r="I19" s="9">
        <v>0</v>
      </c>
      <c r="J19" s="10">
        <v>0</v>
      </c>
      <c r="K19" s="9"/>
      <c r="L19" s="10">
        <v>0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s="11" customFormat="1" ht="16.5" customHeight="1" x14ac:dyDescent="0.2">
      <c r="A28" s="9">
        <f>'1'!A26</f>
        <v>0</v>
      </c>
      <c r="B28" s="9"/>
      <c r="C28" s="9">
        <f>'1'!C26</f>
        <v>0</v>
      </c>
      <c r="D28" s="9">
        <f>'1'!D26</f>
        <v>0</v>
      </c>
      <c r="E28" s="9">
        <f>'1'!E26</f>
        <v>0</v>
      </c>
      <c r="F28" s="9"/>
      <c r="G28" s="9"/>
      <c r="H28" s="10" t="e">
        <f t="shared" si="0"/>
        <v>#DIV/0!</v>
      </c>
      <c r="I28" s="9">
        <f t="shared" si="1"/>
        <v>0</v>
      </c>
      <c r="J28" s="10" t="e">
        <f t="shared" si="2"/>
        <v>#DIV/0!</v>
      </c>
      <c r="K28" s="9"/>
      <c r="L28" s="10" t="e">
        <f t="shared" si="3"/>
        <v>#DIV/0!</v>
      </c>
      <c r="M28" s="9"/>
      <c r="N28" s="15"/>
    </row>
    <row r="29" spans="1:14" x14ac:dyDescent="0.2">
      <c r="A29" s="9">
        <f>'1'!A27</f>
        <v>0</v>
      </c>
      <c r="B29" s="9"/>
      <c r="C29" s="9">
        <f>'1'!C27</f>
        <v>0</v>
      </c>
      <c r="D29" s="9">
        <f>'1'!D27</f>
        <v>0</v>
      </c>
      <c r="E29" s="9">
        <f>'1'!E27</f>
        <v>0</v>
      </c>
      <c r="F29" s="9"/>
      <c r="G29" s="9"/>
      <c r="H29" s="10" t="e">
        <f t="shared" si="0"/>
        <v>#DIV/0!</v>
      </c>
      <c r="I29" s="9">
        <f t="shared" si="1"/>
        <v>0</v>
      </c>
      <c r="J29" s="10" t="e">
        <f t="shared" si="2"/>
        <v>#DIV/0!</v>
      </c>
      <c r="K29" s="9"/>
      <c r="L29" s="10" t="e">
        <f t="shared" si="3"/>
        <v>#DIV/0!</v>
      </c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109</v>
      </c>
      <c r="F30" s="17">
        <f>SUM(F14:F29)</f>
        <v>101</v>
      </c>
      <c r="G30" s="17">
        <f>SUM(G14:G29)</f>
        <v>0</v>
      </c>
      <c r="H30" s="18">
        <f>SUM(F30:G30)/E30</f>
        <v>0.92660550458715596</v>
      </c>
      <c r="I30" s="17">
        <f t="shared" si="1"/>
        <v>8</v>
      </c>
      <c r="J30" s="18">
        <f t="shared" si="2"/>
        <v>7.3394495412844041E-2</v>
      </c>
      <c r="K30" s="17">
        <f>SUM(K14:K29)</f>
        <v>0</v>
      </c>
      <c r="L30" s="18">
        <f t="shared" si="3"/>
        <v>0</v>
      </c>
      <c r="M30" s="17">
        <f>AVERAGE(M14:M29)</f>
        <v>83.48</v>
      </c>
      <c r="N30" s="19">
        <f>AVERAGE(N14:N29)</f>
        <v>0.95</v>
      </c>
    </row>
    <row r="31" spans="1:14" ht="120" customHeight="1" x14ac:dyDescent="0.2"/>
    <row r="32" spans="1:14" x14ac:dyDescent="0.2">
      <c r="A32" s="33" t="s">
        <v>26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4" spans="1:10" x14ac:dyDescent="0.2">
      <c r="A34" s="12"/>
    </row>
    <row r="35" spans="1:10" ht="62.25" customHeight="1" x14ac:dyDescent="0.2">
      <c r="B35" s="27" t="s">
        <v>27</v>
      </c>
      <c r="C35" s="27"/>
      <c r="D35" s="27"/>
      <c r="G35" s="28" t="s">
        <v>28</v>
      </c>
      <c r="H35" s="28"/>
      <c r="I35" s="28"/>
      <c r="J35" s="28"/>
    </row>
    <row r="36" spans="1:10" hidden="1" x14ac:dyDescent="0.2">
      <c r="B36" s="29"/>
      <c r="C36" s="29"/>
      <c r="D36" s="29"/>
      <c r="G36" s="30"/>
      <c r="H36" s="30"/>
      <c r="I36" s="30"/>
      <c r="J36" s="30"/>
    </row>
    <row r="37" spans="1:10" hidden="1" x14ac:dyDescent="0.2">
      <c r="A37" s="23" t="e">
        <v>#REF!</v>
      </c>
      <c r="B37" s="23"/>
      <c r="C37" s="6"/>
      <c r="E37" s="23"/>
      <c r="F37" s="23"/>
      <c r="G37" s="23"/>
      <c r="H37" s="23"/>
    </row>
    <row r="38" spans="1:10" ht="45" customHeight="1" x14ac:dyDescent="0.2"/>
    <row r="39" spans="1:10" x14ac:dyDescent="0.2">
      <c r="B39" s="24" t="str">
        <f>B10</f>
        <v>JOEL FRANCISCO PAVA CHIPOL</v>
      </c>
      <c r="C39" s="24"/>
      <c r="D39" s="24"/>
      <c r="E39" s="13"/>
      <c r="F39" s="13"/>
      <c r="G39" s="24"/>
      <c r="H39" s="24"/>
      <c r="I39" s="24"/>
      <c r="J39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2:N32"/>
    <mergeCell ref="B36:D36"/>
    <mergeCell ref="G36:J36"/>
    <mergeCell ref="B35:D35"/>
    <mergeCell ref="G35:J35"/>
    <mergeCell ref="A37:B37"/>
    <mergeCell ref="E37:H37"/>
    <mergeCell ref="B39:D39"/>
    <mergeCell ref="G39:J3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71093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Febrero-Julio 2023</v>
      </c>
      <c r="M8" s="30"/>
      <c r="N8" s="30"/>
    </row>
    <row r="10" spans="1:14" x14ac:dyDescent="0.2">
      <c r="A10" s="4" t="s">
        <v>8</v>
      </c>
      <c r="B10" s="30" t="str">
        <f>'1'!B10</f>
        <v>JOEL FRANCISCO PAVA CHIPOL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Manufactura Avanzada</v>
      </c>
      <c r="B14" s="9"/>
      <c r="C14" s="9" t="str">
        <f>'1'!C14</f>
        <v>602A</v>
      </c>
      <c r="D14" s="9" t="str">
        <f>'1'!D14</f>
        <v>IEM</v>
      </c>
      <c r="E14" s="9">
        <f>'1'!E14</f>
        <v>11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Formulación y Evaluación de Proyectos</v>
      </c>
      <c r="B15" s="9"/>
      <c r="C15" s="9" t="str">
        <f>'1'!C17</f>
        <v>502-U</v>
      </c>
      <c r="D15" s="9" t="str">
        <f>'1'!D15</f>
        <v>IEM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Formulación y Evaluación de Proyectos</v>
      </c>
      <c r="B16" s="9"/>
      <c r="C16" s="9" t="str">
        <f>'1'!C16</f>
        <v>802B</v>
      </c>
      <c r="D16" s="9" t="str">
        <f>'1'!D16</f>
        <v>IEM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Investigación</v>
      </c>
      <c r="B17" s="9"/>
      <c r="C17" s="9" t="e">
        <f>'1'!#REF!</f>
        <v>#REF!</v>
      </c>
      <c r="D17" s="9" t="str">
        <f>'1'!D17</f>
        <v>IEM</v>
      </c>
      <c r="E17" s="9">
        <f>'1'!E17</f>
        <v>9</v>
      </c>
      <c r="F17" s="9"/>
      <c r="G17" s="9"/>
      <c r="H17" s="10">
        <f t="shared" si="0"/>
        <v>0</v>
      </c>
      <c r="I17" s="9">
        <f t="shared" si="1"/>
        <v>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JOEL FRANCISCO PAVA CHIPOL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71093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Febrero-Julio 2023</v>
      </c>
      <c r="M8" s="30"/>
      <c r="N8" s="30"/>
    </row>
    <row r="10" spans="1:14" x14ac:dyDescent="0.2">
      <c r="A10" s="4" t="s">
        <v>8</v>
      </c>
      <c r="B10" s="30" t="str">
        <f>'1'!B10</f>
        <v>JOEL FRANCISCO PAVA CHIPOL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Manufactura Avanzada</v>
      </c>
      <c r="B14" s="9"/>
      <c r="C14" s="9" t="str">
        <f>'1'!C14</f>
        <v>602A</v>
      </c>
      <c r="D14" s="9" t="str">
        <f>'1'!D14</f>
        <v>IEM</v>
      </c>
      <c r="E14" s="9">
        <f>'1'!E14</f>
        <v>11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Formulación y Evaluación de Proyectos</v>
      </c>
      <c r="B15" s="9"/>
      <c r="C15" s="9" t="str">
        <f>'1'!C17</f>
        <v>502-U</v>
      </c>
      <c r="D15" s="9" t="str">
        <f>'1'!D15</f>
        <v>IEM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Formulación y Evaluación de Proyectos</v>
      </c>
      <c r="B16" s="9"/>
      <c r="C16" s="9" t="str">
        <f>'1'!C16</f>
        <v>802B</v>
      </c>
      <c r="D16" s="9" t="str">
        <f>'1'!D16</f>
        <v>IEM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Investigación</v>
      </c>
      <c r="B17" s="9"/>
      <c r="C17" s="9" t="e">
        <f>'1'!#REF!</f>
        <v>#REF!</v>
      </c>
      <c r="D17" s="9" t="str">
        <f>'1'!D17</f>
        <v>IEM</v>
      </c>
      <c r="E17" s="9">
        <f>'1'!E17</f>
        <v>9</v>
      </c>
      <c r="F17" s="9"/>
      <c r="G17" s="9"/>
      <c r="H17" s="10">
        <f t="shared" si="0"/>
        <v>0</v>
      </c>
      <c r="I17" s="9">
        <f t="shared" si="1"/>
        <v>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JOEL FRANCISCO PAVA CHIPOL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71093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Febrero-Julio 2023</v>
      </c>
      <c r="M8" s="30"/>
      <c r="N8" s="30"/>
    </row>
    <row r="10" spans="1:14" x14ac:dyDescent="0.2">
      <c r="A10" s="4" t="s">
        <v>8</v>
      </c>
      <c r="B10" s="30" t="str">
        <f>'1'!B10</f>
        <v>JOEL FRANCISCO PAVA CHIPOL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Manufactura Avanzada</v>
      </c>
      <c r="B14" s="9"/>
      <c r="C14" s="9" t="str">
        <f>'1'!C14</f>
        <v>602A</v>
      </c>
      <c r="D14" s="9" t="str">
        <f>'1'!D14</f>
        <v>IEM</v>
      </c>
      <c r="E14" s="9">
        <f>'1'!E14</f>
        <v>11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Formulación y Evaluación de Proyectos</v>
      </c>
      <c r="B15" s="9"/>
      <c r="C15" s="9" t="str">
        <f>'1'!C17</f>
        <v>502-U</v>
      </c>
      <c r="D15" s="9" t="str">
        <f>'1'!D15</f>
        <v>IEM</v>
      </c>
      <c r="E15" s="9">
        <f>'1'!E15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Formulación y Evaluación de Proyectos</v>
      </c>
      <c r="B16" s="9"/>
      <c r="C16" s="9" t="str">
        <f>'1'!C16</f>
        <v>802B</v>
      </c>
      <c r="D16" s="9" t="str">
        <f>'1'!D16</f>
        <v>IEM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Taller de Investigación</v>
      </c>
      <c r="B17" s="9"/>
      <c r="C17" s="9" t="e">
        <f>'1'!#REF!</f>
        <v>#REF!</v>
      </c>
      <c r="D17" s="9" t="str">
        <f>'1'!D17</f>
        <v>IEM</v>
      </c>
      <c r="E17" s="9">
        <f>'1'!E17</f>
        <v>9</v>
      </c>
      <c r="F17" s="9"/>
      <c r="G17" s="9"/>
      <c r="H17" s="10">
        <f t="shared" si="0"/>
        <v>0</v>
      </c>
      <c r="I17" s="9">
        <f t="shared" si="1"/>
        <v>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JOEL FRANCISCO PAVA CHIPOL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Joel chipol</cp:lastModifiedBy>
  <cp:revision/>
  <dcterms:created xsi:type="dcterms:W3CDTF">2021-11-22T14:45:25Z</dcterms:created>
  <dcterms:modified xsi:type="dcterms:W3CDTF">2023-05-14T09:21:25Z</dcterms:modified>
  <cp:category/>
  <cp:contentStatus/>
</cp:coreProperties>
</file>