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joel\Downloads\"/>
    </mc:Choice>
  </mc:AlternateContent>
  <xr:revisionPtr revIDLastSave="0" documentId="13_ncr:1_{D3CC7475-2371-46C1-82D4-41BA266FDF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NUFACTURA AVANZADA" sheetId="1" r:id="rId1"/>
    <sheet name="FORM Y EVAL DE PROYECTOS 802-A" sheetId="4" r:id="rId2"/>
    <sheet name="FORM Y EVAL DE PROYECTOS 802-B" sheetId="3" r:id="rId3"/>
    <sheet name="TALLER DE INVESTIGACIÓN" sheetId="5" r:id="rId4"/>
    <sheet name="MATERIA 5" sheetId="6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4" l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Q9" i="1"/>
  <c r="Q10" i="1"/>
  <c r="Q11" i="1"/>
  <c r="Q12" i="1"/>
  <c r="Q13" i="1"/>
  <c r="Q14" i="1"/>
  <c r="Q15" i="1"/>
  <c r="Q16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L58" i="4" s="1"/>
  <c r="K55" i="4"/>
  <c r="J55" i="4"/>
  <c r="P54" i="4"/>
  <c r="O54" i="4"/>
  <c r="N54" i="4"/>
  <c r="M54" i="4"/>
  <c r="L54" i="4"/>
  <c r="L57" i="4" s="1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P58" i="3" s="1"/>
  <c r="O55" i="3"/>
  <c r="N55" i="3"/>
  <c r="N58" i="3" s="1"/>
  <c r="M55" i="3"/>
  <c r="M58" i="3" s="1"/>
  <c r="L55" i="3"/>
  <c r="L58" i="3" s="1"/>
  <c r="K55" i="3"/>
  <c r="J55" i="3"/>
  <c r="J58" i="3" s="1"/>
  <c r="P54" i="3"/>
  <c r="O54" i="3"/>
  <c r="N54" i="3"/>
  <c r="N57" i="3" s="1"/>
  <c r="M54" i="3"/>
  <c r="M57" i="3" s="1"/>
  <c r="L54" i="3"/>
  <c r="K54" i="3"/>
  <c r="K57" i="3" s="1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O57" i="5" l="1"/>
  <c r="O58" i="5"/>
  <c r="N58" i="4"/>
  <c r="M57" i="4"/>
  <c r="N57" i="4"/>
  <c r="J57" i="4"/>
  <c r="P57" i="4"/>
  <c r="O57" i="4"/>
  <c r="O57" i="3"/>
  <c r="J57" i="3"/>
  <c r="P57" i="3"/>
  <c r="O58" i="3"/>
  <c r="O58" i="4"/>
  <c r="Q56" i="3"/>
  <c r="L57" i="3"/>
  <c r="K58" i="3"/>
  <c r="K57" i="4"/>
  <c r="P58" i="4"/>
  <c r="Q56" i="4"/>
  <c r="K58" i="4"/>
  <c r="Q56" i="5"/>
  <c r="M58" i="4"/>
  <c r="Q56" i="6"/>
  <c r="M58" i="6"/>
  <c r="O58" i="6"/>
  <c r="Q54" i="6"/>
  <c r="Q57" i="6" s="1"/>
  <c r="Q55" i="6"/>
  <c r="Q58" i="6" s="1"/>
  <c r="Q54" i="5"/>
  <c r="Q55" i="5"/>
  <c r="Q58" i="5" s="1"/>
  <c r="J58" i="4"/>
  <c r="Q54" i="4"/>
  <c r="Q57" i="4" s="1"/>
  <c r="Q55" i="4"/>
  <c r="Q58" i="4" s="1"/>
  <c r="Q54" i="3"/>
  <c r="Q55" i="3"/>
  <c r="L56" i="1"/>
  <c r="M56" i="1"/>
  <c r="N56" i="1"/>
  <c r="O56" i="1"/>
  <c r="P56" i="1"/>
  <c r="J56" i="1"/>
  <c r="Q53" i="1"/>
  <c r="L55" i="1"/>
  <c r="M55" i="1"/>
  <c r="N55" i="1"/>
  <c r="O55" i="1"/>
  <c r="P55" i="1"/>
  <c r="L54" i="1"/>
  <c r="M54" i="1"/>
  <c r="N54" i="1"/>
  <c r="O54" i="1"/>
  <c r="P54" i="1"/>
  <c r="J55" i="1"/>
  <c r="J54" i="1"/>
  <c r="Q58" i="3" l="1"/>
  <c r="Q57" i="5"/>
  <c r="Q57" i="3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7" i="1"/>
  <c r="Q18" i="1"/>
  <c r="Q19" i="1"/>
  <c r="Q20" i="1"/>
  <c r="L58" i="1"/>
  <c r="M58" i="1"/>
  <c r="N58" i="1"/>
  <c r="O58" i="1"/>
  <c r="P58" i="1"/>
  <c r="L57" i="1"/>
  <c r="M57" i="1"/>
  <c r="N57" i="1"/>
  <c r="O57" i="1"/>
  <c r="P57" i="1"/>
  <c r="J58" i="1"/>
  <c r="J57" i="1"/>
  <c r="K56" i="1" l="1"/>
  <c r="K55" i="1"/>
  <c r="K58" i="1" s="1"/>
  <c r="K54" i="1"/>
  <c r="K57" i="1" s="1"/>
  <c r="Q56" i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<sst xmlns="http://schemas.openxmlformats.org/spreadsheetml/2006/main" count="257" uniqueCount="152">
  <si>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</si>
  <si>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</si>
  <si>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</si>
  <si>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</si>
  <si>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</si>
  <si>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</si>
  <si>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</si>
  <si>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</si>
  <si>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</si>
  <si>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</si>
  <si>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</si>
  <si>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</si>
  <si>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</si>
  <si>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</si>
  <si>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</si>
  <si>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</si>
  <si>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</si>
  <si>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</si>
  <si>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</si>
  <si>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</si>
  <si>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</si>
  <si>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</si>
  <si>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</si>
  <si>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</si>
  <si>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Manufactura Avanzada</t>
  </si>
  <si>
    <t>602-B</t>
  </si>
  <si>
    <t>Febrero-Julio 2023</t>
  </si>
  <si>
    <t>Joel Francisco Pava Chipol</t>
  </si>
  <si>
    <t>AGUILERA HERNANDEZ DYLAN YAIR</t>
  </si>
  <si>
    <t>BARCENAS TIBURCIO JUAN FRANCISCO</t>
  </si>
  <si>
    <t>DOMINGUEZ PADRON VICTOR DE JESUS</t>
  </si>
  <si>
    <t>HERRERA MERIDA CHRIS ANTHONY</t>
  </si>
  <si>
    <t>PALAYOT COAZOZON DENNISE IVETTE</t>
  </si>
  <si>
    <t>RODRIGUEZ DAMIAN DAVID</t>
  </si>
  <si>
    <t>SALAZAR MARTINEZ EMMANUEL</t>
  </si>
  <si>
    <t>VELAZQUEZ MENDOZA MARTIN</t>
  </si>
  <si>
    <t>VERGARA PEREZ OMAR</t>
  </si>
  <si>
    <t>VERGARA PEREZ OSCAR</t>
  </si>
  <si>
    <t>201U0183</t>
  </si>
  <si>
    <t>201U0060</t>
  </si>
  <si>
    <t>201U0451</t>
  </si>
  <si>
    <t>201U0074</t>
  </si>
  <si>
    <t>201U0523</t>
  </si>
  <si>
    <t>201U0084</t>
  </si>
  <si>
    <t>201U0085</t>
  </si>
  <si>
    <t>201U0090</t>
  </si>
  <si>
    <t>201U0091</t>
  </si>
  <si>
    <t>201U0092</t>
  </si>
  <si>
    <t>VILLEGAS DE ITA PEDRO RODOLFO</t>
  </si>
  <si>
    <t>161U0170</t>
  </si>
  <si>
    <t>AZAMAR CHONTAL JULIO CESAR</t>
  </si>
  <si>
    <t>BALDERAS SANTOS BRANDON</t>
  </si>
  <si>
    <t>CATEMAXCA OLIVERA IRVING ISAI</t>
  </si>
  <si>
    <t>DAVILA PALACIOS JURIAN</t>
  </si>
  <si>
    <t>GOMEZ RAMON ROBERTO GERARDO</t>
  </si>
  <si>
    <t>HERNANDEZ RAMON IMANOL</t>
  </si>
  <si>
    <t>IXBA PELAYO SOLTEC CRISTOBAL</t>
  </si>
  <si>
    <t>LEAL LUNA BLAS ALEJANDRO</t>
  </si>
  <si>
    <t>MORALES HERNANDEZ RODOLFO JARED</t>
  </si>
  <si>
    <t>POLITO TENORIO MIZRAIM JAZEL</t>
  </si>
  <si>
    <t>PUCHETA REYES ROSA MARIA</t>
  </si>
  <si>
    <t>ROSAS CAMPOS AGUSTIN</t>
  </si>
  <si>
    <t>SEBA ORTIZ LILIANA</t>
  </si>
  <si>
    <t>SINTA COCOM PEDRO RICARDO</t>
  </si>
  <si>
    <t>TAXILAGA MARTINEZ BERSAIN ADRIAN</t>
  </si>
  <si>
    <t>TOTO GALLARDO JOHANA</t>
  </si>
  <si>
    <t>XOLOT PIO JOSE ALEJANDRO</t>
  </si>
  <si>
    <t>AZAMAR AMBROCIO ALEXIS GEOVANNI</t>
  </si>
  <si>
    <t>BAUTISTA MORALES PEDRO EDUARDO</t>
  </si>
  <si>
    <t>BAXIN MIXTEGA SAUL IGNACIO</t>
  </si>
  <si>
    <t>BUSTAMANTE DE LA PAZ LUIS</t>
  </si>
  <si>
    <t>CAGAL TEMICH SAMUEL</t>
  </si>
  <si>
    <t>CANCINO MARIN GABRIELA AMAYRANI</t>
  </si>
  <si>
    <t>CARDOZA RAMIREZ JAVIER DE JESUS</t>
  </si>
  <si>
    <t>CHAGALA HERNANDEZ JARED JERIAN</t>
  </si>
  <si>
    <t>CHIPOL SINACA MARIA GUADALUPE</t>
  </si>
  <si>
    <t>COATZOZON VICTORIO MARIA CRISTINA</t>
  </si>
  <si>
    <t>COBAXIN PRETELIN MILDRED AZAREEL</t>
  </si>
  <si>
    <t>CORTES VAZQUEZ ARMANDO</t>
  </si>
  <si>
    <t>CRUZ BALTAZAR ALEX EDUARDO</t>
  </si>
  <si>
    <t>CRUZ MARCIAL JUAN LUIS</t>
  </si>
  <si>
    <t xml:space="preserve">
ESCRIBANO ESCUDERO WILIANS</t>
  </si>
  <si>
    <t>FERMAN XOXOGO MANAHEN</t>
  </si>
  <si>
    <t>GARCIA CAMACHO PEDRO ANGEL</t>
  </si>
  <si>
    <t>MARTINEZ TORRES JOSE GILBERTO</t>
  </si>
  <si>
    <t>MATA BAPO IGNACIO AGUSTIN</t>
  </si>
  <si>
    <t>MENDEZ AGUILERA ALONSO</t>
  </si>
  <si>
    <t>MORALES CHAGALA GUSTAVO</t>
  </si>
  <si>
    <t>PAREDES ESCALERA MOISES</t>
  </si>
  <si>
    <t>PEREA LIZARDI ALDO JOAN</t>
  </si>
  <si>
    <t>PIMENTEL PEREZ ULISES</t>
  </si>
  <si>
    <t>RIVEROLL PACHECO JOAQUIN ANTONIO</t>
  </si>
  <si>
    <t>ROSAS ANTELE GABRIEL</t>
  </si>
  <si>
    <t>VALENCIA HERNANDEZ KARLA REGINA</t>
  </si>
  <si>
    <t>VELASCO HERNANDEZ JUAN FERNANDO</t>
  </si>
  <si>
    <t>VELASCO MALAGA JULIO CESAR</t>
  </si>
  <si>
    <t>VILLEGAS JARA MIGUEL ANGEL</t>
  </si>
  <si>
    <t>XALA FISCAL JESUS ERNESTO</t>
  </si>
  <si>
    <t>ESCOBAR MORENO BRIAN ALEJANDRO</t>
  </si>
  <si>
    <t>191U0092</t>
  </si>
  <si>
    <t>181U0108</t>
  </si>
  <si>
    <t>191U0095</t>
  </si>
  <si>
    <t>181U0110</t>
  </si>
  <si>
    <t>191U0096</t>
  </si>
  <si>
    <t>191U0098</t>
  </si>
  <si>
    <t>191U0100</t>
  </si>
  <si>
    <t>181U0118</t>
  </si>
  <si>
    <t>191U0103</t>
  </si>
  <si>
    <t>191U0104</t>
  </si>
  <si>
    <t>191U0105</t>
  </si>
  <si>
    <t>191U0106</t>
  </si>
  <si>
    <t>191U0108</t>
  </si>
  <si>
    <t>191U0110</t>
  </si>
  <si>
    <t>191U0114</t>
  </si>
  <si>
    <t>191U0115</t>
  </si>
  <si>
    <t>191U0116</t>
  </si>
  <si>
    <t>191U0118</t>
  </si>
  <si>
    <t>191U0130</t>
  </si>
  <si>
    <t>191U0131</t>
  </si>
  <si>
    <t>191U0133</t>
  </si>
  <si>
    <t>181U0715</t>
  </si>
  <si>
    <t>191U0695</t>
  </si>
  <si>
    <t>191U0136</t>
  </si>
  <si>
    <t>191U0138</t>
  </si>
  <si>
    <t>191U0146</t>
  </si>
  <si>
    <t>191U0148</t>
  </si>
  <si>
    <t>191U0155</t>
  </si>
  <si>
    <t>191U0156</t>
  </si>
  <si>
    <t>191U0158</t>
  </si>
  <si>
    <t>191U0161</t>
  </si>
  <si>
    <t>191U0162</t>
  </si>
  <si>
    <t>ARELLANO GALLOSO MARIA JAQUELINE</t>
  </si>
  <si>
    <t>CHAGALA BOYTHG JOAHAN DE JESUS</t>
  </si>
  <si>
    <t>CHIPOL DOMINGUEZ MIQUEAS JONATHAN</t>
  </si>
  <si>
    <t>DOMINGUEZ ALVARADO MIGUEL ANGEL</t>
  </si>
  <si>
    <t>ESCRIBANO ESCUDERO WILIANS</t>
  </si>
  <si>
    <t>HERNANDEZ DOMINGUEZ FRANCISCO ARTURO</t>
  </si>
  <si>
    <t>RINCON TOTO CARLOS ALBERTO</t>
  </si>
  <si>
    <t>VARGAS CARDENAS CRISTOPHER</t>
  </si>
  <si>
    <t>181U0016</t>
  </si>
  <si>
    <t>191U0094</t>
  </si>
  <si>
    <t>201U0067</t>
  </si>
  <si>
    <t>211U0007</t>
  </si>
  <si>
    <t>191U0113</t>
  </si>
  <si>
    <t>191U0121</t>
  </si>
  <si>
    <t>201U0444</t>
  </si>
  <si>
    <t>201U0088</t>
  </si>
  <si>
    <t>Taller de Investigación</t>
  </si>
  <si>
    <t>502-U</t>
  </si>
  <si>
    <t>802-B</t>
  </si>
  <si>
    <t>Formulación y Evaluación de Proyectos</t>
  </si>
  <si>
    <t>802-A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</si>
</sst>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010 (Page 5)"/>
      <sheetName val="Table008 (Page 4)"/>
      <sheetName val="Table006 (Page 3)"/>
      <sheetName val="Table004 (Page 2)"/>
      <sheetName val="Table002 (Page 1)"/>
      <sheetName val="Hoja1"/>
    </sheetNames>
    <sheetDataSet>
      <sheetData sheetId="0"/>
      <sheetData sheetId="1"/>
      <sheetData sheetId="2">
        <row r="4">
          <cell r="B4" t="str">
            <v>191U0093</v>
          </cell>
        </row>
        <row r="5">
          <cell r="B5" t="str">
            <v>191U0094</v>
          </cell>
        </row>
        <row r="6">
          <cell r="B6" t="str">
            <v>191U0101</v>
          </cell>
        </row>
        <row r="7">
          <cell r="B7" t="str">
            <v>191U0111</v>
          </cell>
        </row>
        <row r="8">
          <cell r="B8" t="str">
            <v>191U0119</v>
          </cell>
        </row>
        <row r="9">
          <cell r="B9" t="str">
            <v>191U0122</v>
          </cell>
        </row>
        <row r="10">
          <cell r="B10" t="str">
            <v>191U0124</v>
          </cell>
        </row>
        <row r="11">
          <cell r="B11" t="str">
            <v>191U0125</v>
          </cell>
        </row>
        <row r="12">
          <cell r="B12" t="str">
            <v>191U0135</v>
          </cell>
        </row>
        <row r="13">
          <cell r="B13" t="str">
            <v>191U0139</v>
          </cell>
        </row>
        <row r="14">
          <cell r="B14" t="str">
            <v>191U0143</v>
          </cell>
        </row>
        <row r="15">
          <cell r="B15" t="str">
            <v>191U0149</v>
          </cell>
        </row>
        <row r="16">
          <cell r="B16" t="str">
            <v>191U0150</v>
          </cell>
        </row>
        <row r="17">
          <cell r="B17" t="str">
            <v>181U0167</v>
          </cell>
        </row>
        <row r="18">
          <cell r="B18" t="str">
            <v>191U0153</v>
          </cell>
        </row>
        <row r="19">
          <cell r="B19" t="str">
            <v>191U0154</v>
          </cell>
        </row>
        <row r="20">
          <cell r="B20" t="str">
            <v>191U0163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84" zoomScaleNormal="84" workbookViewId="0">
      <selection activeCell="J25" sqref="J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7" t="s">
        <v>24</v>
      </c>
      <c r="E4" s="37"/>
      <c r="F4" s="37"/>
      <c r="G4" s="37"/>
      <c r="I4" t="s">
        <v>1</v>
      </c>
      <c r="J4" s="22" t="s">
        <v>25</v>
      </c>
      <c r="K4" s="22"/>
      <c r="M4" t="s">
        <v>2</v>
      </c>
      <c r="N4" s="23">
        <v>45009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26</v>
      </c>
      <c r="E6" s="22"/>
      <c r="F6" s="22"/>
      <c r="G6" s="22"/>
      <c r="I6" s="16" t="s">
        <v>22</v>
      </c>
      <c r="J6" s="16"/>
      <c r="K6" s="31" t="s">
        <v>27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38</v>
      </c>
      <c r="D9" s="25" t="s">
        <v>28</v>
      </c>
      <c r="E9" s="26"/>
      <c r="F9" s="26"/>
      <c r="G9" s="26"/>
      <c r="H9" s="26"/>
      <c r="I9" s="27"/>
      <c r="J9" s="4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11.428571428571429</v>
      </c>
    </row>
    <row r="10" spans="2:18" x14ac:dyDescent="0.25">
      <c r="B10" s="6">
        <f>B9+1</f>
        <v>2</v>
      </c>
      <c r="C10" s="6" t="s">
        <v>39</v>
      </c>
      <c r="D10" s="28" t="s">
        <v>29</v>
      </c>
      <c r="E10" s="28"/>
      <c r="F10" s="28"/>
      <c r="G10" s="28"/>
      <c r="H10" s="28"/>
      <c r="I10" s="28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11.428571428571429</v>
      </c>
    </row>
    <row r="11" spans="2:18" x14ac:dyDescent="0.25">
      <c r="B11" s="6">
        <f t="shared" ref="B11:B53" si="1">B10+1</f>
        <v>3</v>
      </c>
      <c r="C11" s="6" t="s">
        <v>40</v>
      </c>
      <c r="D11" s="28" t="s">
        <v>30</v>
      </c>
      <c r="E11" s="28"/>
      <c r="F11" s="28"/>
      <c r="G11" s="28"/>
      <c r="H11" s="28"/>
      <c r="I11" s="28"/>
      <c r="J11" s="4">
        <v>85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12.142857142857142</v>
      </c>
    </row>
    <row r="12" spans="2:18" x14ac:dyDescent="0.25">
      <c r="B12" s="6">
        <f t="shared" si="1"/>
        <v>4</v>
      </c>
      <c r="C12" s="6" t="s">
        <v>41</v>
      </c>
      <c r="D12" s="28" t="s">
        <v>31</v>
      </c>
      <c r="E12" s="28"/>
      <c r="F12" s="28"/>
      <c r="G12" s="28"/>
      <c r="H12" s="28"/>
      <c r="I12" s="28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s="6" t="s">
        <v>42</v>
      </c>
      <c r="D13" s="28" t="s">
        <v>32</v>
      </c>
      <c r="E13" s="28"/>
      <c r="F13" s="28"/>
      <c r="G13" s="28"/>
      <c r="H13" s="28"/>
      <c r="I13" s="28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6" t="s">
        <v>43</v>
      </c>
      <c r="D14" s="29" t="s">
        <v>33</v>
      </c>
      <c r="E14" s="29"/>
      <c r="F14" s="29"/>
      <c r="G14" s="29"/>
      <c r="H14" s="29"/>
      <c r="I14" s="29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f t="shared" si="1"/>
        <v>7</v>
      </c>
      <c r="C15" s="6" t="s">
        <v>44</v>
      </c>
      <c r="D15" s="28" t="s">
        <v>34</v>
      </c>
      <c r="E15" s="28"/>
      <c r="F15" s="28"/>
      <c r="G15" s="28"/>
      <c r="H15" s="28"/>
      <c r="I15" s="28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</v>
      </c>
    </row>
    <row r="16" spans="2:18" x14ac:dyDescent="0.25">
      <c r="B16" s="6">
        <f t="shared" si="1"/>
        <v>8</v>
      </c>
      <c r="C16" s="6" t="s">
        <v>45</v>
      </c>
      <c r="D16" s="28" t="s">
        <v>35</v>
      </c>
      <c r="E16" s="28"/>
      <c r="F16" s="28"/>
      <c r="G16" s="28"/>
      <c r="H16" s="28"/>
      <c r="I16" s="28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11.428571428571429</v>
      </c>
    </row>
    <row r="17" spans="2:17" x14ac:dyDescent="0.25">
      <c r="B17" s="6">
        <f t="shared" si="1"/>
        <v>9</v>
      </c>
      <c r="C17" s="6" t="s">
        <v>46</v>
      </c>
      <c r="D17" s="28" t="s">
        <v>36</v>
      </c>
      <c r="E17" s="28"/>
      <c r="F17" s="28"/>
      <c r="G17" s="28"/>
      <c r="H17" s="28"/>
      <c r="I17" s="28"/>
      <c r="J17" s="4">
        <v>70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10</v>
      </c>
    </row>
    <row r="18" spans="2:17" x14ac:dyDescent="0.25">
      <c r="B18" s="6">
        <f t="shared" si="1"/>
        <v>10</v>
      </c>
      <c r="C18" s="6" t="s">
        <v>47</v>
      </c>
      <c r="D18" s="28" t="s">
        <v>37</v>
      </c>
      <c r="E18" s="28"/>
      <c r="F18" s="28"/>
      <c r="G18" s="28"/>
      <c r="H18" s="28"/>
      <c r="I18" s="28"/>
      <c r="J18" s="4">
        <v>70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10</v>
      </c>
    </row>
    <row r="19" spans="2:17" x14ac:dyDescent="0.25">
      <c r="B19" s="6">
        <f t="shared" si="1"/>
        <v>11</v>
      </c>
      <c r="C19" s="6" t="s">
        <v>49</v>
      </c>
      <c r="D19" s="29" t="s">
        <v>48</v>
      </c>
      <c r="E19" s="29"/>
      <c r="F19" s="29"/>
      <c r="G19" s="29"/>
      <c r="H19" s="29"/>
      <c r="I19" s="29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33" t="s">
        <v>19</v>
      </c>
      <c r="I54" s="33"/>
      <c r="J54" s="11">
        <f>COUNTIF(J9:J53,"&gt;=70")</f>
        <v>9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34" t="s">
        <v>20</v>
      </c>
      <c r="I55" s="34"/>
      <c r="J55" s="12">
        <f>COUNTIF(J9:J53,"&lt;70")</f>
        <v>2</v>
      </c>
      <c r="K55" s="12">
        <f t="shared" ref="K55:Q55" si="5">COUNTIF(K9:K53,"&lt;70")</f>
        <v>11</v>
      </c>
      <c r="L55" s="12">
        <f t="shared" si="5"/>
        <v>11</v>
      </c>
      <c r="M55" s="12">
        <f t="shared" si="5"/>
        <v>11</v>
      </c>
      <c r="N55" s="12">
        <f t="shared" si="5"/>
        <v>11</v>
      </c>
      <c r="O55" s="12">
        <f t="shared" si="5"/>
        <v>11</v>
      </c>
      <c r="P55" s="12">
        <f t="shared" si="5"/>
        <v>11</v>
      </c>
      <c r="Q55" s="12">
        <f t="shared" si="5"/>
        <v>45</v>
      </c>
    </row>
    <row r="56" spans="2:17" x14ac:dyDescent="0.25">
      <c r="C56" s="16"/>
      <c r="D56" s="16"/>
      <c r="E56" s="16"/>
      <c r="H56" s="34" t="s">
        <v>21</v>
      </c>
      <c r="I56" s="34"/>
      <c r="J56" s="12">
        <f>COUNT(J9:J53)</f>
        <v>11</v>
      </c>
      <c r="K56" s="12">
        <f t="shared" ref="K56:Q56" si="6">COUNT(K9:K53)</f>
        <v>11</v>
      </c>
      <c r="L56" s="12">
        <f t="shared" si="6"/>
        <v>11</v>
      </c>
      <c r="M56" s="12">
        <f t="shared" si="6"/>
        <v>11</v>
      </c>
      <c r="N56" s="12">
        <f t="shared" si="6"/>
        <v>11</v>
      </c>
      <c r="O56" s="12">
        <f t="shared" si="6"/>
        <v>11</v>
      </c>
      <c r="P56" s="12">
        <f t="shared" si="6"/>
        <v>11</v>
      </c>
      <c r="Q56" s="12">
        <f t="shared" si="6"/>
        <v>45</v>
      </c>
    </row>
    <row r="57" spans="2:17" x14ac:dyDescent="0.25">
      <c r="C57" s="16"/>
      <c r="D57" s="16"/>
      <c r="E57" s="1"/>
      <c r="H57" s="35" t="s">
        <v>16</v>
      </c>
      <c r="I57" s="35"/>
      <c r="J57" s="13">
        <f>J54/J56</f>
        <v>0.81818181818181823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6"/>
      <c r="D58" s="16"/>
      <c r="E58" s="1"/>
      <c r="H58" s="35" t="s">
        <v>17</v>
      </c>
      <c r="I58" s="35"/>
      <c r="J58" s="13">
        <f>J55/J56</f>
        <v>0.18181818181818182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6"/>
      <c r="K61" s="36"/>
      <c r="L61" s="36"/>
      <c r="M61" s="36"/>
      <c r="N61" s="36"/>
      <c r="O61" s="36"/>
      <c r="P61" s="36"/>
    </row>
    <row r="62" spans="2:17" x14ac:dyDescent="0.25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J43" sqref="J4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7" t="s">
        <v>150</v>
      </c>
      <c r="E4" s="37"/>
      <c r="F4" s="37"/>
      <c r="G4" s="37"/>
      <c r="I4" t="s">
        <v>1</v>
      </c>
      <c r="J4" s="22" t="s">
        <v>151</v>
      </c>
      <c r="K4" s="22"/>
      <c r="M4" t="s">
        <v>2</v>
      </c>
      <c r="N4" s="23">
        <v>45009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26</v>
      </c>
      <c r="E6" s="22"/>
      <c r="F6" s="22"/>
      <c r="G6" s="22"/>
      <c r="I6" s="16" t="s">
        <v>22</v>
      </c>
      <c r="J6" s="16"/>
      <c r="K6" s="31" t="s">
        <v>27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99</v>
      </c>
      <c r="D9" s="25" t="s">
        <v>67</v>
      </c>
      <c r="E9" s="26"/>
      <c r="F9" s="26"/>
      <c r="G9" s="26"/>
      <c r="H9" s="26"/>
      <c r="I9" s="27"/>
      <c r="J9" s="4">
        <v>85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12.142857142857142</v>
      </c>
    </row>
    <row r="10" spans="2:18" x14ac:dyDescent="0.25">
      <c r="B10" s="6">
        <f>B9+1</f>
        <v>2</v>
      </c>
      <c r="C10" s="6" t="s">
        <v>100</v>
      </c>
      <c r="D10" s="25" t="s">
        <v>68</v>
      </c>
      <c r="E10" s="26"/>
      <c r="F10" s="26"/>
      <c r="G10" s="26"/>
      <c r="H10" s="26"/>
      <c r="I10" s="27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 t="s">
        <v>101</v>
      </c>
      <c r="D11" s="25" t="s">
        <v>69</v>
      </c>
      <c r="E11" s="26"/>
      <c r="F11" s="26"/>
      <c r="G11" s="26"/>
      <c r="H11" s="26"/>
      <c r="I11" s="27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14.285714285714286</v>
      </c>
    </row>
    <row r="12" spans="2:18" x14ac:dyDescent="0.25">
      <c r="B12" s="6">
        <f t="shared" si="1"/>
        <v>4</v>
      </c>
      <c r="C12" s="6" t="s">
        <v>102</v>
      </c>
      <c r="D12" s="41" t="s">
        <v>70</v>
      </c>
      <c r="E12" s="42"/>
      <c r="F12" s="42"/>
      <c r="G12" s="42"/>
      <c r="H12" s="42"/>
      <c r="I12" s="43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s="6" t="s">
        <v>103</v>
      </c>
      <c r="D13" s="25" t="s">
        <v>71</v>
      </c>
      <c r="E13" s="26"/>
      <c r="F13" s="26"/>
      <c r="G13" s="26"/>
      <c r="H13" s="26"/>
      <c r="I13" s="27"/>
      <c r="J13" s="4">
        <v>80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11.428571428571429</v>
      </c>
    </row>
    <row r="14" spans="2:18" x14ac:dyDescent="0.25">
      <c r="B14" s="6">
        <f t="shared" si="1"/>
        <v>6</v>
      </c>
      <c r="C14" s="6" t="s">
        <v>104</v>
      </c>
      <c r="D14" s="25" t="s">
        <v>72</v>
      </c>
      <c r="E14" s="26"/>
      <c r="F14" s="26"/>
      <c r="G14" s="26"/>
      <c r="H14" s="26"/>
      <c r="I14" s="27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12.857142857142858</v>
      </c>
    </row>
    <row r="15" spans="2:18" x14ac:dyDescent="0.25">
      <c r="B15" s="6">
        <f t="shared" si="1"/>
        <v>7</v>
      </c>
      <c r="C15" s="6" t="s">
        <v>105</v>
      </c>
      <c r="D15" s="25" t="s">
        <v>73</v>
      </c>
      <c r="E15" s="26"/>
      <c r="F15" s="26"/>
      <c r="G15" s="26"/>
      <c r="H15" s="26"/>
      <c r="I15" s="27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11.428571428571429</v>
      </c>
    </row>
    <row r="16" spans="2:18" x14ac:dyDescent="0.25">
      <c r="B16" s="6">
        <f t="shared" si="1"/>
        <v>8</v>
      </c>
      <c r="C16" s="6" t="s">
        <v>106</v>
      </c>
      <c r="D16" s="41" t="s">
        <v>74</v>
      </c>
      <c r="E16" s="42"/>
      <c r="F16" s="42"/>
      <c r="G16" s="42"/>
      <c r="H16" s="42"/>
      <c r="I16" s="43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6" t="s">
        <v>107</v>
      </c>
      <c r="D17" s="25" t="s">
        <v>75</v>
      </c>
      <c r="E17" s="26"/>
      <c r="F17" s="26"/>
      <c r="G17" s="26"/>
      <c r="H17" s="26"/>
      <c r="I17" s="27"/>
      <c r="J17" s="4">
        <v>85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12.142857142857142</v>
      </c>
    </row>
    <row r="18" spans="2:17" x14ac:dyDescent="0.25">
      <c r="B18" s="6">
        <f t="shared" si="1"/>
        <v>10</v>
      </c>
      <c r="C18" s="6" t="s">
        <v>108</v>
      </c>
      <c r="D18" s="25" t="s">
        <v>76</v>
      </c>
      <c r="E18" s="26"/>
      <c r="F18" s="26"/>
      <c r="G18" s="26"/>
      <c r="H18" s="26"/>
      <c r="I18" s="27"/>
      <c r="J18" s="4">
        <v>95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13.571428571428571</v>
      </c>
    </row>
    <row r="19" spans="2:17" x14ac:dyDescent="0.25">
      <c r="B19" s="6">
        <f t="shared" si="1"/>
        <v>11</v>
      </c>
      <c r="C19" s="6" t="s">
        <v>109</v>
      </c>
      <c r="D19" s="25" t="s">
        <v>77</v>
      </c>
      <c r="E19" s="26"/>
      <c r="F19" s="26"/>
      <c r="G19" s="26"/>
      <c r="H19" s="26"/>
      <c r="I19" s="27"/>
      <c r="J19" s="4">
        <v>95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13.571428571428571</v>
      </c>
    </row>
    <row r="20" spans="2:17" x14ac:dyDescent="0.25">
      <c r="B20" s="6">
        <f t="shared" si="1"/>
        <v>12</v>
      </c>
      <c r="C20" s="6" t="s">
        <v>110</v>
      </c>
      <c r="D20" s="25" t="s">
        <v>78</v>
      </c>
      <c r="E20" s="26"/>
      <c r="F20" s="26"/>
      <c r="G20" s="26"/>
      <c r="H20" s="26"/>
      <c r="I20" s="27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12.857142857142858</v>
      </c>
    </row>
    <row r="21" spans="2:17" x14ac:dyDescent="0.25">
      <c r="B21" s="6">
        <f t="shared" si="1"/>
        <v>13</v>
      </c>
      <c r="C21" s="6" t="s">
        <v>111</v>
      </c>
      <c r="D21" s="25" t="s">
        <v>79</v>
      </c>
      <c r="E21" s="26"/>
      <c r="F21" s="26"/>
      <c r="G21" s="26"/>
      <c r="H21" s="26"/>
      <c r="I21" s="27"/>
      <c r="J21" s="4">
        <v>85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12.142857142857142</v>
      </c>
    </row>
    <row r="22" spans="2:17" x14ac:dyDescent="0.25">
      <c r="B22" s="6">
        <f t="shared" si="1"/>
        <v>14</v>
      </c>
      <c r="C22" s="6" t="s">
        <v>112</v>
      </c>
      <c r="D22" s="25" t="s">
        <v>80</v>
      </c>
      <c r="E22" s="26"/>
      <c r="F22" s="26"/>
      <c r="G22" s="26"/>
      <c r="H22" s="26"/>
      <c r="I22" s="27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11.428571428571429</v>
      </c>
    </row>
    <row r="23" spans="2:17" ht="15" customHeight="1" x14ac:dyDescent="0.25">
      <c r="B23" s="6">
        <f t="shared" si="1"/>
        <v>15</v>
      </c>
      <c r="C23" s="6" t="s">
        <v>113</v>
      </c>
      <c r="D23" s="38" t="s">
        <v>98</v>
      </c>
      <c r="E23" s="39"/>
      <c r="F23" s="39"/>
      <c r="G23" s="39"/>
      <c r="H23" s="39"/>
      <c r="I23" s="40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ht="15" customHeight="1" x14ac:dyDescent="0.25">
      <c r="B24" s="6">
        <f t="shared" si="1"/>
        <v>16</v>
      </c>
      <c r="C24" s="6" t="s">
        <v>114</v>
      </c>
      <c r="D24" s="38" t="s">
        <v>81</v>
      </c>
      <c r="E24" s="39"/>
      <c r="F24" s="39"/>
      <c r="G24" s="39"/>
      <c r="H24" s="39"/>
      <c r="I24" s="40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6" t="s">
        <v>115</v>
      </c>
      <c r="D25" s="25" t="s">
        <v>82</v>
      </c>
      <c r="E25" s="26"/>
      <c r="F25" s="26"/>
      <c r="G25" s="26"/>
      <c r="H25" s="26"/>
      <c r="I25" s="27"/>
      <c r="J25" s="4">
        <v>85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12.142857142857142</v>
      </c>
    </row>
    <row r="26" spans="2:17" x14ac:dyDescent="0.25">
      <c r="B26" s="6">
        <f t="shared" si="1"/>
        <v>18</v>
      </c>
      <c r="C26" s="6" t="s">
        <v>116</v>
      </c>
      <c r="D26" s="25" t="s">
        <v>83</v>
      </c>
      <c r="E26" s="26"/>
      <c r="F26" s="26"/>
      <c r="G26" s="26"/>
      <c r="H26" s="26"/>
      <c r="I26" s="27"/>
      <c r="J26" s="4">
        <v>85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12.142857142857142</v>
      </c>
    </row>
    <row r="27" spans="2:17" x14ac:dyDescent="0.25">
      <c r="B27" s="6">
        <f t="shared" si="1"/>
        <v>19</v>
      </c>
      <c r="C27" s="6" t="s">
        <v>117</v>
      </c>
      <c r="D27" s="25" t="s">
        <v>84</v>
      </c>
      <c r="E27" s="26"/>
      <c r="F27" s="26"/>
      <c r="G27" s="26"/>
      <c r="H27" s="26"/>
      <c r="I27" s="27"/>
      <c r="J27" s="4">
        <v>90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12.857142857142858</v>
      </c>
    </row>
    <row r="28" spans="2:17" x14ac:dyDescent="0.25">
      <c r="B28" s="6">
        <f t="shared" si="1"/>
        <v>20</v>
      </c>
      <c r="C28" s="6" t="s">
        <v>118</v>
      </c>
      <c r="D28" s="25" t="s">
        <v>85</v>
      </c>
      <c r="E28" s="26"/>
      <c r="F28" s="26"/>
      <c r="G28" s="26"/>
      <c r="H28" s="26"/>
      <c r="I28" s="27"/>
      <c r="J28" s="4">
        <v>80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11.428571428571429</v>
      </c>
    </row>
    <row r="29" spans="2:17" x14ac:dyDescent="0.25">
      <c r="B29" s="6">
        <f t="shared" si="1"/>
        <v>21</v>
      </c>
      <c r="C29" s="6" t="s">
        <v>119</v>
      </c>
      <c r="D29" s="25" t="s">
        <v>86</v>
      </c>
      <c r="E29" s="26"/>
      <c r="F29" s="26"/>
      <c r="G29" s="26"/>
      <c r="H29" s="26"/>
      <c r="I29" s="27"/>
      <c r="J29" s="4">
        <v>70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10</v>
      </c>
    </row>
    <row r="30" spans="2:17" x14ac:dyDescent="0.25">
      <c r="B30" s="6">
        <f t="shared" si="1"/>
        <v>22</v>
      </c>
      <c r="C30" s="6" t="s">
        <v>120</v>
      </c>
      <c r="D30" s="41" t="s">
        <v>87</v>
      </c>
      <c r="E30" s="42"/>
      <c r="F30" s="42"/>
      <c r="G30" s="42"/>
      <c r="H30" s="42"/>
      <c r="I30" s="43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25">
      <c r="B31" s="6">
        <f t="shared" si="1"/>
        <v>23</v>
      </c>
      <c r="C31" s="6" t="s">
        <v>121</v>
      </c>
      <c r="D31" s="25" t="s">
        <v>88</v>
      </c>
      <c r="E31" s="26"/>
      <c r="F31" s="26"/>
      <c r="G31" s="26"/>
      <c r="H31" s="26"/>
      <c r="I31" s="27"/>
      <c r="J31" s="4">
        <v>95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13.571428571428571</v>
      </c>
    </row>
    <row r="32" spans="2:17" x14ac:dyDescent="0.25">
      <c r="B32" s="6">
        <f t="shared" si="1"/>
        <v>24</v>
      </c>
      <c r="C32" s="6" t="s">
        <v>122</v>
      </c>
      <c r="D32" s="25" t="s">
        <v>89</v>
      </c>
      <c r="E32" s="26"/>
      <c r="F32" s="26"/>
      <c r="G32" s="26"/>
      <c r="H32" s="26"/>
      <c r="I32" s="27"/>
      <c r="J32" s="4">
        <v>88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12.571428571428571</v>
      </c>
    </row>
    <row r="33" spans="2:17" x14ac:dyDescent="0.25">
      <c r="B33" s="6">
        <f t="shared" si="1"/>
        <v>25</v>
      </c>
      <c r="C33" s="6" t="s">
        <v>123</v>
      </c>
      <c r="D33" s="41" t="s">
        <v>90</v>
      </c>
      <c r="E33" s="42"/>
      <c r="F33" s="42"/>
      <c r="G33" s="42"/>
      <c r="H33" s="42"/>
      <c r="I33" s="43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25">
      <c r="B34" s="6">
        <f t="shared" si="1"/>
        <v>26</v>
      </c>
      <c r="C34" s="6" t="s">
        <v>124</v>
      </c>
      <c r="D34" s="25" t="s">
        <v>91</v>
      </c>
      <c r="E34" s="26"/>
      <c r="F34" s="26"/>
      <c r="G34" s="26"/>
      <c r="H34" s="26"/>
      <c r="I34" s="27"/>
      <c r="J34" s="4">
        <v>85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12.142857142857142</v>
      </c>
    </row>
    <row r="35" spans="2:17" x14ac:dyDescent="0.25">
      <c r="B35" s="6">
        <f t="shared" si="1"/>
        <v>27</v>
      </c>
      <c r="C35" s="6" t="s">
        <v>125</v>
      </c>
      <c r="D35" s="25" t="s">
        <v>92</v>
      </c>
      <c r="E35" s="26"/>
      <c r="F35" s="26"/>
      <c r="G35" s="26"/>
      <c r="H35" s="26"/>
      <c r="I35" s="27"/>
      <c r="J35" s="4">
        <v>85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12.142857142857142</v>
      </c>
    </row>
    <row r="36" spans="2:17" x14ac:dyDescent="0.25">
      <c r="B36" s="6">
        <f t="shared" si="1"/>
        <v>28</v>
      </c>
      <c r="C36" s="6" t="s">
        <v>126</v>
      </c>
      <c r="D36" s="25" t="s">
        <v>93</v>
      </c>
      <c r="E36" s="26"/>
      <c r="F36" s="26"/>
      <c r="G36" s="26"/>
      <c r="H36" s="26"/>
      <c r="I36" s="27"/>
      <c r="J36" s="4">
        <v>95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13.571428571428571</v>
      </c>
    </row>
    <row r="37" spans="2:17" x14ac:dyDescent="0.25">
      <c r="B37" s="6">
        <f t="shared" si="1"/>
        <v>29</v>
      </c>
      <c r="C37" s="6" t="s">
        <v>127</v>
      </c>
      <c r="D37" s="25" t="s">
        <v>94</v>
      </c>
      <c r="E37" s="26"/>
      <c r="F37" s="26"/>
      <c r="G37" s="26"/>
      <c r="H37" s="26"/>
      <c r="I37" s="27"/>
      <c r="J37" s="4">
        <v>85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12.142857142857142</v>
      </c>
    </row>
    <row r="38" spans="2:17" x14ac:dyDescent="0.25">
      <c r="B38" s="6">
        <f t="shared" si="1"/>
        <v>30</v>
      </c>
      <c r="C38" s="6" t="s">
        <v>128</v>
      </c>
      <c r="D38" s="25" t="s">
        <v>95</v>
      </c>
      <c r="E38" s="26"/>
      <c r="F38" s="26"/>
      <c r="G38" s="26"/>
      <c r="H38" s="26"/>
      <c r="I38" s="27"/>
      <c r="J38" s="4">
        <v>80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11.428571428571429</v>
      </c>
    </row>
    <row r="39" spans="2:17" x14ac:dyDescent="0.25">
      <c r="B39" s="6">
        <f t="shared" si="1"/>
        <v>31</v>
      </c>
      <c r="C39" s="6" t="s">
        <v>129</v>
      </c>
      <c r="D39" s="25" t="s">
        <v>96</v>
      </c>
      <c r="E39" s="26"/>
      <c r="F39" s="26"/>
      <c r="G39" s="26"/>
      <c r="H39" s="26"/>
      <c r="I39" s="27"/>
      <c r="J39" s="4">
        <v>85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>SUM(J39:P39)/7</f>
        <v>12.142857142857142</v>
      </c>
    </row>
    <row r="40" spans="2:17" x14ac:dyDescent="0.25">
      <c r="B40" s="6">
        <f t="shared" si="1"/>
        <v>32</v>
      </c>
      <c r="C40" s="6" t="s">
        <v>130</v>
      </c>
      <c r="D40" s="25" t="s">
        <v>97</v>
      </c>
      <c r="E40" s="26"/>
      <c r="F40" s="26"/>
      <c r="G40" s="26"/>
      <c r="H40" s="26"/>
      <c r="I40" s="27"/>
      <c r="J40" s="4">
        <v>85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12.142857142857142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33" t="s">
        <v>19</v>
      </c>
      <c r="I54" s="33"/>
      <c r="J54" s="11">
        <f>COUNTIF(J9:J53,"&gt;=70")</f>
        <v>26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34" t="s">
        <v>20</v>
      </c>
      <c r="I55" s="34"/>
      <c r="J55" s="12">
        <f>COUNTIF(J9:J53,"&lt;70")</f>
        <v>6</v>
      </c>
      <c r="K55" s="12">
        <f t="shared" ref="K55:Q55" si="5">COUNTIF(K9:K53,"&lt;70")</f>
        <v>32</v>
      </c>
      <c r="L55" s="12">
        <f t="shared" si="5"/>
        <v>32</v>
      </c>
      <c r="M55" s="12">
        <f t="shared" si="5"/>
        <v>32</v>
      </c>
      <c r="N55" s="12">
        <f t="shared" si="5"/>
        <v>32</v>
      </c>
      <c r="O55" s="12">
        <f t="shared" si="5"/>
        <v>32</v>
      </c>
      <c r="P55" s="12">
        <f t="shared" si="5"/>
        <v>32</v>
      </c>
      <c r="Q55" s="12">
        <f t="shared" si="5"/>
        <v>45</v>
      </c>
    </row>
    <row r="56" spans="2:17" x14ac:dyDescent="0.25">
      <c r="C56" s="16"/>
      <c r="D56" s="16"/>
      <c r="E56" s="16"/>
      <c r="H56" s="34" t="s">
        <v>21</v>
      </c>
      <c r="I56" s="34"/>
      <c r="J56" s="12">
        <f>COUNT(J9:J53)</f>
        <v>32</v>
      </c>
      <c r="K56" s="12">
        <f t="shared" ref="K56:Q56" si="6">COUNT(K9:K53)</f>
        <v>32</v>
      </c>
      <c r="L56" s="12">
        <f t="shared" si="6"/>
        <v>32</v>
      </c>
      <c r="M56" s="12">
        <f t="shared" si="6"/>
        <v>32</v>
      </c>
      <c r="N56" s="12">
        <f t="shared" si="6"/>
        <v>32</v>
      </c>
      <c r="O56" s="12">
        <f t="shared" si="6"/>
        <v>32</v>
      </c>
      <c r="P56" s="12">
        <f t="shared" si="6"/>
        <v>32</v>
      </c>
      <c r="Q56" s="12">
        <f t="shared" si="6"/>
        <v>45</v>
      </c>
    </row>
    <row r="57" spans="2:17" x14ac:dyDescent="0.25">
      <c r="C57" s="16"/>
      <c r="D57" s="16"/>
      <c r="E57" s="1"/>
      <c r="H57" s="35" t="s">
        <v>16</v>
      </c>
      <c r="I57" s="35"/>
      <c r="J57" s="13">
        <f>J54/J56</f>
        <v>0.8125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6"/>
      <c r="D58" s="16"/>
      <c r="E58" s="1"/>
      <c r="H58" s="35" t="s">
        <v>17</v>
      </c>
      <c r="I58" s="35"/>
      <c r="J58" s="13">
        <f>J55/J56</f>
        <v>0.1875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6"/>
      <c r="K61" s="36"/>
      <c r="L61" s="36"/>
      <c r="M61" s="36"/>
      <c r="N61" s="36"/>
      <c r="O61" s="36"/>
      <c r="P61" s="36"/>
    </row>
    <row r="62" spans="2:17" x14ac:dyDescent="0.25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D38:I3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J29" sqref="J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9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7" t="s">
        <v>150</v>
      </c>
      <c r="E4" s="37"/>
      <c r="F4" s="37"/>
      <c r="G4" s="37"/>
      <c r="I4" t="s">
        <v>1</v>
      </c>
      <c r="J4" s="22" t="s">
        <v>149</v>
      </c>
      <c r="K4" s="22"/>
      <c r="M4" t="s">
        <v>2</v>
      </c>
      <c r="N4" s="23">
        <v>45009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26</v>
      </c>
      <c r="E6" s="22"/>
      <c r="F6" s="22"/>
      <c r="G6" s="22"/>
      <c r="I6" s="16" t="s">
        <v>22</v>
      </c>
      <c r="J6" s="16"/>
      <c r="K6" s="31" t="s">
        <v>27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tr">
        <f>'[1]Table006 (Page 3)'!B4</f>
        <v>191U0093</v>
      </c>
      <c r="D9" s="28" t="s">
        <v>50</v>
      </c>
      <c r="E9" s="28"/>
      <c r="F9" s="28"/>
      <c r="G9" s="28"/>
      <c r="H9" s="28"/>
      <c r="I9" s="28"/>
      <c r="J9" s="4">
        <v>88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12.571428571428571</v>
      </c>
    </row>
    <row r="10" spans="2:18" x14ac:dyDescent="0.25">
      <c r="B10" s="6">
        <f>B9+1</f>
        <v>2</v>
      </c>
      <c r="C10" s="6" t="str">
        <f>'[1]Table006 (Page 3)'!B5</f>
        <v>191U0094</v>
      </c>
      <c r="D10" s="28" t="s">
        <v>51</v>
      </c>
      <c r="E10" s="28"/>
      <c r="F10" s="28"/>
      <c r="G10" s="28"/>
      <c r="H10" s="28"/>
      <c r="I10" s="28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11.428571428571429</v>
      </c>
    </row>
    <row r="11" spans="2:18" x14ac:dyDescent="0.25">
      <c r="B11" s="6">
        <f t="shared" ref="B11:B53" si="1">B10+1</f>
        <v>3</v>
      </c>
      <c r="C11" s="6" t="str">
        <f>'[1]Table006 (Page 3)'!B6</f>
        <v>191U0101</v>
      </c>
      <c r="D11" s="28" t="s">
        <v>52</v>
      </c>
      <c r="E11" s="28"/>
      <c r="F11" s="28"/>
      <c r="G11" s="28"/>
      <c r="H11" s="28"/>
      <c r="I11" s="28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x14ac:dyDescent="0.25">
      <c r="B12" s="6">
        <f t="shared" si="1"/>
        <v>4</v>
      </c>
      <c r="C12" s="6" t="str">
        <f>'[1]Table006 (Page 3)'!B7</f>
        <v>191U0111</v>
      </c>
      <c r="D12" s="28" t="s">
        <v>53</v>
      </c>
      <c r="E12" s="28"/>
      <c r="F12" s="28"/>
      <c r="G12" s="28"/>
      <c r="H12" s="28"/>
      <c r="I12" s="28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x14ac:dyDescent="0.25">
      <c r="B13" s="6">
        <f t="shared" si="1"/>
        <v>5</v>
      </c>
      <c r="C13" s="6" t="str">
        <f>'[1]Table006 (Page 3)'!B8</f>
        <v>191U0119</v>
      </c>
      <c r="D13" s="28" t="s">
        <v>54</v>
      </c>
      <c r="E13" s="28"/>
      <c r="F13" s="28"/>
      <c r="G13" s="28"/>
      <c r="H13" s="28"/>
      <c r="I13" s="28"/>
      <c r="J13" s="4">
        <v>88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12.571428571428571</v>
      </c>
    </row>
    <row r="14" spans="2:18" x14ac:dyDescent="0.25">
      <c r="B14" s="6">
        <f t="shared" si="1"/>
        <v>6</v>
      </c>
      <c r="C14" s="6" t="str">
        <f>'[1]Table006 (Page 3)'!B9</f>
        <v>191U0122</v>
      </c>
      <c r="D14" s="28" t="s">
        <v>55</v>
      </c>
      <c r="E14" s="28"/>
      <c r="F14" s="28"/>
      <c r="G14" s="28"/>
      <c r="H14" s="28"/>
      <c r="I14" s="28"/>
      <c r="J14" s="4">
        <v>85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12.142857142857142</v>
      </c>
    </row>
    <row r="15" spans="2:18" x14ac:dyDescent="0.25">
      <c r="B15" s="6">
        <f t="shared" si="1"/>
        <v>7</v>
      </c>
      <c r="C15" s="6" t="str">
        <f>'[1]Table006 (Page 3)'!B10</f>
        <v>191U0124</v>
      </c>
      <c r="D15" s="28" t="s">
        <v>56</v>
      </c>
      <c r="E15" s="28"/>
      <c r="F15" s="28"/>
      <c r="G15" s="28"/>
      <c r="H15" s="28"/>
      <c r="I15" s="28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11.428571428571429</v>
      </c>
    </row>
    <row r="16" spans="2:18" x14ac:dyDescent="0.25">
      <c r="B16" s="6">
        <f t="shared" si="1"/>
        <v>8</v>
      </c>
      <c r="C16" s="6" t="str">
        <f>'[1]Table006 (Page 3)'!B11</f>
        <v>191U0125</v>
      </c>
      <c r="D16" s="28" t="s">
        <v>57</v>
      </c>
      <c r="E16" s="28"/>
      <c r="F16" s="28"/>
      <c r="G16" s="28"/>
      <c r="H16" s="28"/>
      <c r="I16" s="28"/>
      <c r="J16" s="4">
        <v>88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12.571428571428571</v>
      </c>
    </row>
    <row r="17" spans="2:17" x14ac:dyDescent="0.25">
      <c r="B17" s="6">
        <f t="shared" si="1"/>
        <v>9</v>
      </c>
      <c r="C17" s="6" t="str">
        <f>'[1]Table006 (Page 3)'!B12</f>
        <v>191U0135</v>
      </c>
      <c r="D17" s="28" t="s">
        <v>58</v>
      </c>
      <c r="E17" s="28"/>
      <c r="F17" s="28"/>
      <c r="G17" s="28"/>
      <c r="H17" s="28"/>
      <c r="I17" s="28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11.428571428571429</v>
      </c>
    </row>
    <row r="18" spans="2:17" x14ac:dyDescent="0.25">
      <c r="B18" s="6">
        <f t="shared" si="1"/>
        <v>10</v>
      </c>
      <c r="C18" s="6" t="str">
        <f>'[1]Table006 (Page 3)'!B13</f>
        <v>191U0139</v>
      </c>
      <c r="D18" s="28" t="s">
        <v>59</v>
      </c>
      <c r="E18" s="28"/>
      <c r="F18" s="28"/>
      <c r="G18" s="28"/>
      <c r="H18" s="28"/>
      <c r="I18" s="28"/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12.857142857142858</v>
      </c>
    </row>
    <row r="19" spans="2:17" x14ac:dyDescent="0.25">
      <c r="B19" s="6">
        <f t="shared" si="1"/>
        <v>11</v>
      </c>
      <c r="C19" s="6" t="str">
        <f>'[1]Table006 (Page 3)'!B14</f>
        <v>191U0143</v>
      </c>
      <c r="D19" s="28" t="s">
        <v>60</v>
      </c>
      <c r="E19" s="28"/>
      <c r="F19" s="28"/>
      <c r="G19" s="28"/>
      <c r="H19" s="28"/>
      <c r="I19" s="28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x14ac:dyDescent="0.25">
      <c r="B20" s="6">
        <f t="shared" si="1"/>
        <v>12</v>
      </c>
      <c r="C20" s="6" t="str">
        <f>'[1]Table006 (Page 3)'!B15</f>
        <v>191U0149</v>
      </c>
      <c r="D20" s="28" t="s">
        <v>61</v>
      </c>
      <c r="E20" s="28"/>
      <c r="F20" s="28"/>
      <c r="G20" s="28"/>
      <c r="H20" s="28"/>
      <c r="I20" s="28"/>
      <c r="J20" s="4">
        <v>85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12.142857142857142</v>
      </c>
    </row>
    <row r="21" spans="2:17" x14ac:dyDescent="0.25">
      <c r="B21" s="6">
        <f t="shared" si="1"/>
        <v>13</v>
      </c>
      <c r="C21" s="6" t="str">
        <f>'[1]Table006 (Page 3)'!B16</f>
        <v>191U0150</v>
      </c>
      <c r="D21" s="28" t="s">
        <v>62</v>
      </c>
      <c r="E21" s="28"/>
      <c r="F21" s="28"/>
      <c r="G21" s="28"/>
      <c r="H21" s="28"/>
      <c r="I21" s="28"/>
      <c r="J21" s="4">
        <v>85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12.142857142857142</v>
      </c>
    </row>
    <row r="22" spans="2:17" x14ac:dyDescent="0.25">
      <c r="B22" s="6">
        <f t="shared" si="1"/>
        <v>14</v>
      </c>
      <c r="C22" s="6" t="str">
        <f>'[1]Table006 (Page 3)'!B17</f>
        <v>181U0167</v>
      </c>
      <c r="D22" s="28" t="s">
        <v>63</v>
      </c>
      <c r="E22" s="28"/>
      <c r="F22" s="28"/>
      <c r="G22" s="28"/>
      <c r="H22" s="28"/>
      <c r="I22" s="28"/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12.857142857142858</v>
      </c>
    </row>
    <row r="23" spans="2:17" x14ac:dyDescent="0.25">
      <c r="B23" s="6">
        <f t="shared" si="1"/>
        <v>15</v>
      </c>
      <c r="C23" s="6" t="str">
        <f>'[1]Table006 (Page 3)'!B18</f>
        <v>191U0153</v>
      </c>
      <c r="D23" s="28" t="s">
        <v>64</v>
      </c>
      <c r="E23" s="28"/>
      <c r="F23" s="28"/>
      <c r="G23" s="28"/>
      <c r="H23" s="28"/>
      <c r="I23" s="28"/>
      <c r="J23" s="4">
        <v>88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12.571428571428571</v>
      </c>
    </row>
    <row r="24" spans="2:17" x14ac:dyDescent="0.25">
      <c r="B24" s="6">
        <f t="shared" si="1"/>
        <v>16</v>
      </c>
      <c r="C24" s="6" t="str">
        <f>'[1]Table006 (Page 3)'!B19</f>
        <v>191U0154</v>
      </c>
      <c r="D24" s="28" t="s">
        <v>65</v>
      </c>
      <c r="E24" s="28"/>
      <c r="F24" s="28"/>
      <c r="G24" s="28"/>
      <c r="H24" s="28"/>
      <c r="I24" s="28"/>
      <c r="J24" s="4">
        <v>88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12.571428571428571</v>
      </c>
    </row>
    <row r="25" spans="2:17" x14ac:dyDescent="0.25">
      <c r="B25" s="6">
        <f t="shared" si="1"/>
        <v>17</v>
      </c>
      <c r="C25" s="6" t="str">
        <f>'[1]Table006 (Page 3)'!B20</f>
        <v>191U0163</v>
      </c>
      <c r="D25" s="28" t="s">
        <v>66</v>
      </c>
      <c r="E25" s="28"/>
      <c r="F25" s="28"/>
      <c r="G25" s="28"/>
      <c r="H25" s="28"/>
      <c r="I25" s="28"/>
      <c r="J25" s="4">
        <v>85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12.142857142857142</v>
      </c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33" t="s">
        <v>19</v>
      </c>
      <c r="I54" s="33"/>
      <c r="J54" s="11">
        <f>COUNTIF(J9:J53,"&gt;=70")</f>
        <v>17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34" t="s">
        <v>20</v>
      </c>
      <c r="I55" s="34"/>
      <c r="J55" s="12">
        <f>COUNTIF(J9:J53,"&lt;70")</f>
        <v>0</v>
      </c>
      <c r="K55" s="12">
        <f t="shared" ref="K55:Q55" si="5">COUNTIF(K9:K53,"&lt;70")</f>
        <v>17</v>
      </c>
      <c r="L55" s="12">
        <f t="shared" si="5"/>
        <v>17</v>
      </c>
      <c r="M55" s="12">
        <f t="shared" si="5"/>
        <v>17</v>
      </c>
      <c r="N55" s="12">
        <f t="shared" si="5"/>
        <v>17</v>
      </c>
      <c r="O55" s="12">
        <f t="shared" si="5"/>
        <v>17</v>
      </c>
      <c r="P55" s="12">
        <f t="shared" si="5"/>
        <v>17</v>
      </c>
      <c r="Q55" s="12">
        <f t="shared" si="5"/>
        <v>45</v>
      </c>
    </row>
    <row r="56" spans="2:17" x14ac:dyDescent="0.25">
      <c r="C56" s="16"/>
      <c r="D56" s="16"/>
      <c r="E56" s="16"/>
      <c r="H56" s="34" t="s">
        <v>21</v>
      </c>
      <c r="I56" s="34"/>
      <c r="J56" s="12">
        <f>COUNT(J9:J53)</f>
        <v>17</v>
      </c>
      <c r="K56" s="12">
        <f t="shared" ref="K56:Q56" si="6">COUNT(K9:K53)</f>
        <v>17</v>
      </c>
      <c r="L56" s="12">
        <f t="shared" si="6"/>
        <v>17</v>
      </c>
      <c r="M56" s="12">
        <f t="shared" si="6"/>
        <v>17</v>
      </c>
      <c r="N56" s="12">
        <f t="shared" si="6"/>
        <v>17</v>
      </c>
      <c r="O56" s="12">
        <f t="shared" si="6"/>
        <v>17</v>
      </c>
      <c r="P56" s="12">
        <f t="shared" si="6"/>
        <v>17</v>
      </c>
      <c r="Q56" s="12">
        <f t="shared" si="6"/>
        <v>45</v>
      </c>
    </row>
    <row r="57" spans="2:17" x14ac:dyDescent="0.25">
      <c r="C57" s="16"/>
      <c r="D57" s="16"/>
      <c r="E57" s="1"/>
      <c r="H57" s="35" t="s">
        <v>16</v>
      </c>
      <c r="I57" s="35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6"/>
      <c r="D58" s="16"/>
      <c r="E58" s="1"/>
      <c r="H58" s="35" t="s">
        <v>17</v>
      </c>
      <c r="I58" s="35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6"/>
      <c r="K61" s="36"/>
      <c r="L61" s="36"/>
      <c r="M61" s="36"/>
      <c r="N61" s="36"/>
      <c r="O61" s="36"/>
      <c r="P61" s="36"/>
    </row>
    <row r="62" spans="2:17" x14ac:dyDescent="0.25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V23" sqref="V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7" t="s">
        <v>147</v>
      </c>
      <c r="E4" s="37"/>
      <c r="F4" s="37"/>
      <c r="G4" s="37"/>
      <c r="I4" t="s">
        <v>1</v>
      </c>
      <c r="J4" s="22" t="s">
        <v>148</v>
      </c>
      <c r="K4" s="22"/>
      <c r="M4" t="s">
        <v>2</v>
      </c>
      <c r="N4" s="23">
        <v>45009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26</v>
      </c>
      <c r="E6" s="22"/>
      <c r="F6" s="22"/>
      <c r="G6" s="22"/>
      <c r="I6" s="16" t="s">
        <v>22</v>
      </c>
      <c r="J6" s="16"/>
      <c r="K6" s="31" t="s">
        <v>27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139</v>
      </c>
      <c r="D9" s="28" t="s">
        <v>131</v>
      </c>
      <c r="E9" s="28"/>
      <c r="F9" s="28"/>
      <c r="G9" s="28"/>
      <c r="H9" s="28"/>
      <c r="I9" s="28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6" t="s">
        <v>140</v>
      </c>
      <c r="D10" s="28" t="s">
        <v>51</v>
      </c>
      <c r="E10" s="28"/>
      <c r="F10" s="28"/>
      <c r="G10" s="28"/>
      <c r="H10" s="28"/>
      <c r="I10" s="28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 t="s">
        <v>141</v>
      </c>
      <c r="D11" s="28" t="s">
        <v>132</v>
      </c>
      <c r="E11" s="28"/>
      <c r="F11" s="28"/>
      <c r="G11" s="28"/>
      <c r="H11" s="28"/>
      <c r="I11" s="28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6" t="s">
        <v>142</v>
      </c>
      <c r="D12" s="28" t="s">
        <v>133</v>
      </c>
      <c r="E12" s="28"/>
      <c r="F12" s="28"/>
      <c r="G12" s="28"/>
      <c r="H12" s="28"/>
      <c r="I12" s="28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18" x14ac:dyDescent="0.25">
      <c r="B13" s="6">
        <f t="shared" si="1"/>
        <v>5</v>
      </c>
      <c r="C13" s="6" t="s">
        <v>143</v>
      </c>
      <c r="D13" s="28" t="s">
        <v>134</v>
      </c>
      <c r="E13" s="28"/>
      <c r="F13" s="28"/>
      <c r="G13" s="28"/>
      <c r="H13" s="28"/>
      <c r="I13" s="28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6" t="s">
        <v>114</v>
      </c>
      <c r="D14" s="28" t="s">
        <v>135</v>
      </c>
      <c r="E14" s="28"/>
      <c r="F14" s="28"/>
      <c r="G14" s="28"/>
      <c r="H14" s="28"/>
      <c r="I14" s="28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6" t="s">
        <v>144</v>
      </c>
      <c r="D15" s="28" t="s">
        <v>136</v>
      </c>
      <c r="E15" s="28"/>
      <c r="F15" s="28"/>
      <c r="G15" s="28"/>
      <c r="H15" s="28"/>
      <c r="I15" s="28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</v>
      </c>
    </row>
    <row r="16" spans="2:18" x14ac:dyDescent="0.25">
      <c r="B16" s="6">
        <f t="shared" si="1"/>
        <v>8</v>
      </c>
      <c r="C16" s="6" t="s">
        <v>145</v>
      </c>
      <c r="D16" s="28" t="s">
        <v>137</v>
      </c>
      <c r="E16" s="28"/>
      <c r="F16" s="28"/>
      <c r="G16" s="28"/>
      <c r="H16" s="28"/>
      <c r="I16" s="28"/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</v>
      </c>
    </row>
    <row r="17" spans="2:17" x14ac:dyDescent="0.25">
      <c r="B17" s="6">
        <f t="shared" si="1"/>
        <v>9</v>
      </c>
      <c r="C17" s="6" t="s">
        <v>146</v>
      </c>
      <c r="D17" s="28" t="s">
        <v>138</v>
      </c>
      <c r="E17" s="28"/>
      <c r="F17" s="28"/>
      <c r="G17" s="28"/>
      <c r="H17" s="28"/>
      <c r="I17" s="28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12.857142857142858</v>
      </c>
    </row>
    <row r="18" spans="2:17" x14ac:dyDescent="0.2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33" t="s">
        <v>19</v>
      </c>
      <c r="I54" s="33"/>
      <c r="J54" s="11">
        <f>COUNTIF(J9:J53,"&gt;=70")</f>
        <v>9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34" t="s">
        <v>20</v>
      </c>
      <c r="I55" s="34"/>
      <c r="J55" s="12">
        <f>COUNTIF(J9:J53,"&lt;70")</f>
        <v>0</v>
      </c>
      <c r="K55" s="12">
        <f t="shared" ref="K55:Q55" si="5">COUNTIF(K9:K53,"&lt;70")</f>
        <v>9</v>
      </c>
      <c r="L55" s="12">
        <f t="shared" si="5"/>
        <v>9</v>
      </c>
      <c r="M55" s="12">
        <f t="shared" si="5"/>
        <v>9</v>
      </c>
      <c r="N55" s="12">
        <f t="shared" si="5"/>
        <v>9</v>
      </c>
      <c r="O55" s="12">
        <f t="shared" si="5"/>
        <v>9</v>
      </c>
      <c r="P55" s="12">
        <f t="shared" si="5"/>
        <v>9</v>
      </c>
      <c r="Q55" s="12">
        <f t="shared" si="5"/>
        <v>45</v>
      </c>
    </row>
    <row r="56" spans="2:17" x14ac:dyDescent="0.25">
      <c r="C56" s="16"/>
      <c r="D56" s="16"/>
      <c r="E56" s="16"/>
      <c r="H56" s="34" t="s">
        <v>21</v>
      </c>
      <c r="I56" s="34"/>
      <c r="J56" s="12">
        <f>COUNT(J9:J53)</f>
        <v>9</v>
      </c>
      <c r="K56" s="12">
        <f t="shared" ref="K56:Q56" si="6">COUNT(K9:K53)</f>
        <v>9</v>
      </c>
      <c r="L56" s="12">
        <f t="shared" si="6"/>
        <v>9</v>
      </c>
      <c r="M56" s="12">
        <f t="shared" si="6"/>
        <v>9</v>
      </c>
      <c r="N56" s="12">
        <f t="shared" si="6"/>
        <v>9</v>
      </c>
      <c r="O56" s="12">
        <f t="shared" si="6"/>
        <v>9</v>
      </c>
      <c r="P56" s="12">
        <f t="shared" si="6"/>
        <v>9</v>
      </c>
      <c r="Q56" s="12">
        <f t="shared" si="6"/>
        <v>45</v>
      </c>
    </row>
    <row r="57" spans="2:17" x14ac:dyDescent="0.25">
      <c r="C57" s="16"/>
      <c r="D57" s="16"/>
      <c r="E57" s="1"/>
      <c r="H57" s="35" t="s">
        <v>16</v>
      </c>
      <c r="I57" s="35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6"/>
      <c r="D58" s="16"/>
      <c r="E58" s="1"/>
      <c r="H58" s="35" t="s">
        <v>17</v>
      </c>
      <c r="I58" s="35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6"/>
      <c r="K61" s="36"/>
      <c r="L61" s="36"/>
      <c r="M61" s="36"/>
      <c r="N61" s="36"/>
      <c r="O61" s="36"/>
      <c r="P61" s="36"/>
    </row>
    <row r="62" spans="2:17" x14ac:dyDescent="0.25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7"/>
      <c r="E4" s="37"/>
      <c r="F4" s="37"/>
      <c r="G4" s="37"/>
      <c r="I4" t="s">
        <v>1</v>
      </c>
      <c r="J4" s="22"/>
      <c r="K4" s="22"/>
      <c r="M4" t="s">
        <v>2</v>
      </c>
      <c r="N4" s="23"/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/>
      <c r="E6" s="22"/>
      <c r="F6" s="22"/>
      <c r="G6" s="22"/>
      <c r="I6" s="16" t="s">
        <v>22</v>
      </c>
      <c r="J6" s="16"/>
      <c r="K6" s="31"/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7"/>
      <c r="E9" s="17"/>
      <c r="F9" s="17"/>
      <c r="G9" s="17"/>
      <c r="H9" s="17"/>
      <c r="I9" s="17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17"/>
      <c r="E10" s="17"/>
      <c r="F10" s="17"/>
      <c r="G10" s="17"/>
      <c r="H10" s="17"/>
      <c r="I10" s="17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33" t="s">
        <v>19</v>
      </c>
      <c r="I54" s="33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34" t="s">
        <v>20</v>
      </c>
      <c r="I55" s="34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6"/>
      <c r="D56" s="16"/>
      <c r="E56" s="16"/>
      <c r="H56" s="34" t="s">
        <v>21</v>
      </c>
      <c r="I56" s="34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6"/>
      <c r="D57" s="16"/>
      <c r="E57" s="1"/>
      <c r="H57" s="35" t="s">
        <v>16</v>
      </c>
      <c r="I57" s="35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6"/>
      <c r="D58" s="16"/>
      <c r="E58" s="1"/>
      <c r="H58" s="35" t="s">
        <v>17</v>
      </c>
      <c r="I58" s="35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6"/>
      <c r="K61" s="36"/>
      <c r="L61" s="36"/>
      <c r="M61" s="36"/>
      <c r="N61" s="36"/>
      <c r="O61" s="36"/>
      <c r="P61" s="36"/>
    </row>
    <row r="62" spans="2:17" x14ac:dyDescent="0.25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MANUFACTURA AVANZADA</vt:lpstr>
      <vt:lpstr>FORM Y EVAL DE PROYECTOS 802-A</vt:lpstr>
      <vt:lpstr>FORM Y EVAL DE PROYECTOS 802-B</vt:lpstr>
      <vt:lpstr>TALLER DE INVESTIGACIÓN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Joel chipol</cp:lastModifiedBy>
  <cp:lastPrinted>2023-03-21T15:13:53Z</cp:lastPrinted>
  <dcterms:created xsi:type="dcterms:W3CDTF">2023-03-14T19:16:59Z</dcterms:created>
  <dcterms:modified xsi:type="dcterms:W3CDTF">2023-03-27T18:12:26Z</dcterms:modified>
</cp:coreProperties>
</file>