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70" windowHeight="11160" activeTab="3"/>
  </bookViews>
  <sheets>
    <sheet name="INTEGRAL 201B" sheetId="1" r:id="rId1"/>
    <sheet name="CAL. INT. 211B" sheetId="3" r:id="rId2"/>
    <sheet name="ECS. DIF. 404A" sheetId="4" r:id="rId3"/>
    <sheet name="ECS. DIF. 411 B" sheetId="5" r:id="rId4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" l="1"/>
  <c r="K36" i="5"/>
  <c r="K35" i="5"/>
  <c r="K34" i="5"/>
  <c r="K32" i="4"/>
  <c r="K31" i="4"/>
  <c r="K30" i="4"/>
  <c r="K46" i="3"/>
  <c r="K45" i="3"/>
  <c r="K44" i="3"/>
  <c r="L45" i="3"/>
  <c r="L46" i="3"/>
  <c r="L44" i="3"/>
  <c r="M44" i="3"/>
  <c r="N44" i="3"/>
  <c r="M45" i="3"/>
  <c r="N45" i="3"/>
  <c r="M46" i="3"/>
  <c r="N46" i="3"/>
  <c r="K33" i="1"/>
  <c r="K32" i="1"/>
  <c r="K31" i="1"/>
  <c r="L33" i="5" l="1"/>
  <c r="K33" i="5"/>
  <c r="L43" i="3"/>
  <c r="K43" i="3"/>
  <c r="L32" i="5"/>
  <c r="O8" i="5"/>
  <c r="O9" i="5"/>
  <c r="O11" i="5"/>
  <c r="K32" i="5" l="1"/>
  <c r="L36" i="5"/>
  <c r="L35" i="5"/>
  <c r="L34" i="5"/>
  <c r="L32" i="4"/>
  <c r="L31" i="4"/>
  <c r="L30" i="4"/>
  <c r="L31" i="1"/>
  <c r="L34" i="1" s="1"/>
  <c r="L33" i="1"/>
  <c r="L32" i="1"/>
  <c r="K30" i="1"/>
  <c r="L30" i="1" s="1"/>
  <c r="K29" i="1"/>
  <c r="K29" i="4"/>
  <c r="L29" i="4" s="1"/>
  <c r="K28" i="4"/>
  <c r="O21" i="5"/>
  <c r="O17" i="4"/>
  <c r="O20" i="5" l="1"/>
  <c r="O23" i="5"/>
  <c r="O22" i="5"/>
  <c r="O19" i="5"/>
  <c r="O17" i="5"/>
  <c r="O14" i="5"/>
  <c r="K37" i="5"/>
  <c r="O15" i="5"/>
  <c r="O16" i="5"/>
  <c r="O18" i="5"/>
  <c r="O24" i="5"/>
  <c r="O25" i="5"/>
  <c r="O26" i="5"/>
  <c r="O27" i="5"/>
  <c r="O28" i="5"/>
  <c r="O9" i="4"/>
  <c r="O10" i="4"/>
  <c r="O11" i="4"/>
  <c r="O12" i="4"/>
  <c r="O13" i="4"/>
  <c r="O14" i="4"/>
  <c r="O15" i="4"/>
  <c r="O16" i="4"/>
  <c r="O18" i="4"/>
  <c r="O19" i="4"/>
  <c r="O20" i="4"/>
  <c r="O21" i="4"/>
  <c r="O8" i="4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8" i="3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8" i="1"/>
  <c r="N36" i="5"/>
  <c r="M36" i="5"/>
  <c r="N35" i="5"/>
  <c r="M35" i="5"/>
  <c r="N34" i="5"/>
  <c r="M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N32" i="4"/>
  <c r="M32" i="4"/>
  <c r="N31" i="4"/>
  <c r="M31" i="4"/>
  <c r="N30" i="4"/>
  <c r="N33" i="4" s="1"/>
  <c r="M30" i="4"/>
  <c r="M33" i="4" s="1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N47" i="3"/>
  <c r="M47" i="3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O44" i="3" l="1"/>
  <c r="O46" i="3"/>
  <c r="O45" i="3"/>
  <c r="M37" i="5"/>
  <c r="L37" i="5"/>
  <c r="L38" i="5"/>
  <c r="O36" i="5"/>
  <c r="K38" i="5"/>
  <c r="M38" i="5"/>
  <c r="N48" i="3"/>
  <c r="N34" i="4"/>
  <c r="K33" i="4"/>
  <c r="K48" i="3"/>
  <c r="K47" i="3"/>
  <c r="O32" i="4"/>
  <c r="L48" i="3"/>
  <c r="N38" i="5"/>
  <c r="L47" i="3"/>
  <c r="M48" i="3"/>
  <c r="N37" i="5"/>
  <c r="L34" i="4"/>
  <c r="L33" i="4"/>
  <c r="M34" i="4"/>
  <c r="O34" i="5"/>
  <c r="O35" i="5"/>
  <c r="K34" i="4"/>
  <c r="O30" i="4"/>
  <c r="O31" i="4"/>
  <c r="M33" i="1"/>
  <c r="N33" i="1"/>
  <c r="M32" i="1"/>
  <c r="N32" i="1"/>
  <c r="M31" i="1"/>
  <c r="N31" i="1"/>
  <c r="O37" i="5" l="1"/>
  <c r="O38" i="5"/>
  <c r="O34" i="4"/>
  <c r="O33" i="4"/>
  <c r="O48" i="3"/>
  <c r="O47" i="3"/>
  <c r="L35" i="1"/>
  <c r="M35" i="1"/>
  <c r="N35" i="1"/>
  <c r="M34" i="1"/>
  <c r="N34" i="1"/>
  <c r="K35" i="1"/>
  <c r="K34" i="1"/>
  <c r="O33" i="1" l="1"/>
  <c r="O32" i="1"/>
  <c r="O31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O35" i="1" l="1"/>
  <c r="O34" i="1"/>
</calcChain>
</file>

<file path=xl/sharedStrings.xml><?xml version="1.0" encoding="utf-8"?>
<sst xmlns="http://schemas.openxmlformats.org/spreadsheetml/2006/main" count="417" uniqueCount="212">
  <si>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</si>
  <si>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</si>
  <si>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</si>
  <si>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</si>
  <si>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</si>
  <si>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</si>
  <si>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</si>
  <si>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</si>
  <si>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</si>
  <si>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</si>
  <si>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</si>
  <si>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</si>
  <si>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</si>
  <si>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</si>
  <si>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</si>
  <si>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</si>
  <si>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</si>
  <si>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</si>
  <si>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</si>
  <si>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</si>
  <si>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</si>
  <si>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CÁLCULO INTEGRAL</t>
  </si>
  <si>
    <t>FEBRERO-JULIO 2023</t>
  </si>
  <si>
    <t>ACOSTA RODRíGUEZ</t>
  </si>
  <si>
    <t>ARIAS CANSINO</t>
  </si>
  <si>
    <t>BAXIN ROSAS</t>
  </si>
  <si>
    <t>CAMACHO VENTURA</t>
  </si>
  <si>
    <t>COSME MORENO</t>
  </si>
  <si>
    <t>CRUZ ZACARIAS</t>
  </si>
  <si>
    <t>DOMINGUEZ PROMOTOR</t>
  </si>
  <si>
    <t>GARCIA SEGURA</t>
  </si>
  <si>
    <t>HERNANDEZ TOTO</t>
  </si>
  <si>
    <t>MARTINEZ VERA</t>
  </si>
  <si>
    <t>MORALES TON</t>
  </si>
  <si>
    <t>PEREZ SANCHEZ</t>
  </si>
  <si>
    <t>POLITO VENTURA</t>
  </si>
  <si>
    <t>RAMÓN XOLO</t>
  </si>
  <si>
    <t>SALAZAR URIETA</t>
  </si>
  <si>
    <t>VALLE MARTINEZ</t>
  </si>
  <si>
    <t>FECHA:</t>
  </si>
  <si>
    <t>INSTITUTO TECNOLOGICO SUPERIOR DE SAN ANDRES TUXTLA</t>
  </si>
  <si>
    <t>REPORTE 1 DE CALIFICACIONES</t>
  </si>
  <si>
    <t>CAL MEDIA DE CLASE</t>
  </si>
  <si>
    <t>CANTIDAD ARRIBA DE LA MEDIA</t>
  </si>
  <si>
    <t>201 B</t>
  </si>
  <si>
    <t>MC. ROGELIO OLIVEROS MENDOZA</t>
  </si>
  <si>
    <t>ANDRADE HERRERA PERLA</t>
  </si>
  <si>
    <t>BELLI XALA DANNA ZARED</t>
  </si>
  <si>
    <t>BERNAL VELASCO DIANA CAROLINA</t>
  </si>
  <si>
    <t>CARRERA MARTINEZ ANDRÉ JALIL</t>
  </si>
  <si>
    <t>COSME COBAXIN ELIAS FERNANDO</t>
  </si>
  <si>
    <t>DOMINGUEZ REYES KARLA MICHELLE</t>
  </si>
  <si>
    <t>HERNANDEZ ZAPOT MARIA FERNANDA</t>
  </si>
  <si>
    <t>HERNANDEZ SANTOS JAIME</t>
  </si>
  <si>
    <t>LOPEZ LUCHO LUZ NAOMI</t>
  </si>
  <si>
    <t>MONTALVO DOMINGUEZ KIARA VALERIA</t>
  </si>
  <si>
    <t>MORENO CASTRO ADRIAN DE JESUS</t>
  </si>
  <si>
    <t>OLIVEROS ISIDORO VANIA</t>
  </si>
  <si>
    <t>ORTIZ MARCIAL MONSERRAT</t>
  </si>
  <si>
    <t>PEREZ REYES STEFANY GABRIELA</t>
  </si>
  <si>
    <t>POLITO MACARIO MAURICIO</t>
  </si>
  <si>
    <t>ROQUE VEGA CARLOS EDUARDO</t>
  </si>
  <si>
    <t>SOSA MARTINEZ JESSICA ALEJANDRA</t>
  </si>
  <si>
    <t>URIETA MARTINEZ KAREN</t>
  </si>
  <si>
    <t>VIDAÑA HERNANDEZ ARIEL ISAIAS}</t>
  </si>
  <si>
    <t>VILLAFUERTE CONCHI ARIEL MOISES</t>
  </si>
  <si>
    <t>221U0057</t>
  </si>
  <si>
    <t>221U0060</t>
  </si>
  <si>
    <t>221U0061</t>
  </si>
  <si>
    <t>221U0066</t>
  </si>
  <si>
    <t>211U0079</t>
  </si>
  <si>
    <t>221U0078</t>
  </si>
  <si>
    <t>221U0093</t>
  </si>
  <si>
    <t>221U0131</t>
  </si>
  <si>
    <t>221U0101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</si>
  <si>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</si>
  <si>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</si>
  <si>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</si>
  <si>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</si>
  <si>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</si>
  <si>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</si>
  <si>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</si>
  <si>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</si>
  <si>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</si>
  <si>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221U0091</t>
  </si>
  <si>
    <t>231U0001</t>
  </si>
  <si>
    <t>221U0527</t>
  </si>
  <si>
    <t>ANTONIO BAUTISTA CARLOS EDUARDO</t>
  </si>
  <si>
    <t>221U0529</t>
  </si>
  <si>
    <t>BUSTAMANTE MARTINEZ ANDRES GREGORIO</t>
  </si>
  <si>
    <t>221U0831</t>
  </si>
  <si>
    <t>CAAMAL GUERRA SERGIO EDUARDO</t>
  </si>
  <si>
    <t>221U0530</t>
  </si>
  <si>
    <t>CARMONA XOLO RENATA NICOLE</t>
  </si>
  <si>
    <t>221U0821</t>
  </si>
  <si>
    <t>CASANOVA GONZALEZ JADEN</t>
  </si>
  <si>
    <t>221U0533</t>
  </si>
  <si>
    <t>COBAXIN VILLASEÑOR CARLOS</t>
  </si>
  <si>
    <t>221U0534</t>
  </si>
  <si>
    <t>COYOLT ROSENDO EDUARDO</t>
  </si>
  <si>
    <t>221U0535</t>
  </si>
  <si>
    <t>FELIX PASCUAL HUGO DE JESUS</t>
  </si>
  <si>
    <t>221U0536</t>
  </si>
  <si>
    <t>GARCIA GUTIERREZ BRYAN</t>
  </si>
  <si>
    <t>221U0539</t>
  </si>
  <si>
    <t>IXBA DE LA CRUZ BRAYAN AMADO</t>
  </si>
  <si>
    <t>221U0568</t>
  </si>
  <si>
    <t>LOPEZ LOPEZ SIDNEY</t>
  </si>
  <si>
    <t>221U0543</t>
  </si>
  <si>
    <t>LUCHO PAXTIAN JOSE MARTIN</t>
  </si>
  <si>
    <t>221U0545</t>
  </si>
  <si>
    <t>LOPEZ ESCRIBANO ISRAEL ANTONIO</t>
  </si>
  <si>
    <t>221U0548</t>
  </si>
  <si>
    <t>MARIN ORTIZ ULISES</t>
  </si>
  <si>
    <t>221U0549</t>
  </si>
  <si>
    <t>MARTINEZ PICHAL YAHANA DE LOS ANGELES</t>
  </si>
  <si>
    <t>221U0625</t>
  </si>
  <si>
    <t>PEREZ VILLEGAS PEDRO AARON</t>
  </si>
  <si>
    <t>221U0556</t>
  </si>
  <si>
    <t>QUINO OCHOA CARLOS AGUSTIN</t>
  </si>
  <si>
    <t>221U0563</t>
  </si>
  <si>
    <t>RAMIREZ NEVE RAMIRO</t>
  </si>
  <si>
    <t>221U0558</t>
  </si>
  <si>
    <t>ROSAS MINQUIZ NAOMI</t>
  </si>
  <si>
    <t>221U0559</t>
  </si>
  <si>
    <t>ROSAS ROSAS JESUS ALEJANDRO</t>
  </si>
  <si>
    <t>221UO560</t>
  </si>
  <si>
    <t>SANTIAGO REYES ARGELIO</t>
  </si>
  <si>
    <t>221U0561</t>
  </si>
  <si>
    <t>SERRANO VELAZQUEZ ESMERALDA</t>
  </si>
  <si>
    <t>221U0569</t>
  </si>
  <si>
    <t>TORRES NAVARRETE ELMER URIEL</t>
  </si>
  <si>
    <t>221U0565</t>
  </si>
  <si>
    <t>VELASCO XOLO JOSE ROBERTO</t>
  </si>
  <si>
    <t>221U0567</t>
  </si>
  <si>
    <t>ZAPOT RAMOS MARCOS OSIRIS</t>
  </si>
  <si>
    <t>211 B</t>
  </si>
  <si>
    <t>CALCULO INTEGRAL</t>
  </si>
  <si>
    <t>ECUACIONES DIFERENCIALES</t>
  </si>
  <si>
    <t>404 A</t>
  </si>
  <si>
    <t xml:space="preserve">MC. ROGELIO OLIVEROS MENDOZA </t>
  </si>
  <si>
    <t>CARMONA COBAXIN GEOVANY</t>
  </si>
  <si>
    <t>CHAPOL TOGA GERMAN LAEL</t>
  </si>
  <si>
    <t>211U0624</t>
  </si>
  <si>
    <t>COSME SANTOS GILBERTO</t>
  </si>
  <si>
    <t>211U0396</t>
  </si>
  <si>
    <t>211U0394</t>
  </si>
  <si>
    <t>211U0402</t>
  </si>
  <si>
    <t>GOMEZ TORRES URIEL LEVI</t>
  </si>
  <si>
    <t>211U0403</t>
  </si>
  <si>
    <t>HERNANDEZ FLORES MIGUEL ANGEL</t>
  </si>
  <si>
    <t>211U0600</t>
  </si>
  <si>
    <t>HERRERA MIXTEGA JOSE ENRIQUE</t>
  </si>
  <si>
    <t>211U0404</t>
  </si>
  <si>
    <t>IXBA CHACHA JUAN LUIS</t>
  </si>
  <si>
    <t>211U0666</t>
  </si>
  <si>
    <t>LOPEZ GOMEZ JOSUE MOISES</t>
  </si>
  <si>
    <t>211U0406</t>
  </si>
  <si>
    <t>LOPEZ HERNANDEZ EDMUNDO</t>
  </si>
  <si>
    <t>211U0407</t>
  </si>
  <si>
    <t>MARCIAL ARRES RAUL</t>
  </si>
  <si>
    <t>211U0408</t>
  </si>
  <si>
    <t>MARTINEZ COSME MARLENE</t>
  </si>
  <si>
    <t>211U0410</t>
  </si>
  <si>
    <t>MORALES AZAMAR ZAIRA ITZEL</t>
  </si>
  <si>
    <t>211U0411</t>
  </si>
  <si>
    <t>PATIÑO BARRIOS JOSE LUIS</t>
  </si>
  <si>
    <t>211U0413</t>
  </si>
  <si>
    <t>PEREZ DEL ANGEL DAVID UZIEL</t>
  </si>
  <si>
    <t>211U0174</t>
  </si>
  <si>
    <t>BELTRAN HERNANDEZ JUAN CARLOS</t>
  </si>
  <si>
    <t>201U0102</t>
  </si>
  <si>
    <t>CANO CAZARIN GONZALO YAHIR</t>
  </si>
  <si>
    <t>211U0011</t>
  </si>
  <si>
    <t>CHAGA CHAGALA ISAAC</t>
  </si>
  <si>
    <t>211U0177</t>
  </si>
  <si>
    <t>CHI MARCIAL FERNANDO YAIR</t>
  </si>
  <si>
    <t>211U0473</t>
  </si>
  <si>
    <t>CRUZ XALA VICTOR JOSE</t>
  </si>
  <si>
    <t>181U0188</t>
  </si>
  <si>
    <t>DOMINGUEZ MARCIAL ANGIE MADAI</t>
  </si>
  <si>
    <t>211U0181</t>
  </si>
  <si>
    <t>FLORES OLIVEROS FRANCISCO JESUS</t>
  </si>
  <si>
    <t>191U0304</t>
  </si>
  <si>
    <t>GRACIA DOMINGUEZ FATIMA ITZEL</t>
  </si>
  <si>
    <t>201U0563</t>
  </si>
  <si>
    <t>HERNANDEZ AZAMAR LEONARDO</t>
  </si>
  <si>
    <t>211U0186</t>
  </si>
  <si>
    <t>HERNANDEZ SANTOS JONATHAN SALVADOR</t>
  </si>
  <si>
    <t>211U0187</t>
  </si>
  <si>
    <t>HERRERA MIXTEGA LAURA</t>
  </si>
  <si>
    <t>211U0191</t>
  </si>
  <si>
    <t>MINQUIS MELCHI ORLANDO</t>
  </si>
  <si>
    <t>211U0192</t>
  </si>
  <si>
    <t>OLIN ALONSO CARLOS DANIEL</t>
  </si>
  <si>
    <t>211U0194</t>
  </si>
  <si>
    <t>ORTIZ DOMINGUEZ KEISSLY</t>
  </si>
  <si>
    <t>211U0195</t>
  </si>
  <si>
    <t>ORTIZ VERGARA DIEGO DE JESUS</t>
  </si>
  <si>
    <t>211U0197</t>
  </si>
  <si>
    <t>PICHAL VALDEZ GERMAIN</t>
  </si>
  <si>
    <t>211U0198</t>
  </si>
  <si>
    <t>POLITO IXTEPAN LESLYE ALEJANDRA</t>
  </si>
  <si>
    <t>211U199</t>
  </si>
  <si>
    <t>RAMIREZ MUÑOZ TERESA</t>
  </si>
  <si>
    <t>211U0200</t>
  </si>
  <si>
    <t>ROVIRA MACARIO LUIS AXEL</t>
  </si>
  <si>
    <t>211U0202</t>
  </si>
  <si>
    <t>TERRAZAS GUERRERO ROBERTO CARLOS</t>
  </si>
  <si>
    <t>211U0203</t>
  </si>
  <si>
    <t>TOTO BAUTISTA EDUARDO ABISAI</t>
  </si>
  <si>
    <t>411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</si>
</sst>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8" fillId="0" borderId="2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0" fontId="10" fillId="4" borderId="2" xfId="0" applyFont="1" applyFill="1" applyBorder="1"/>
    <xf numFmtId="0" fontId="10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9" fontId="9" fillId="3" borderId="2" xfId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5" fontId="10" fillId="0" borderId="1" xfId="0" applyNumberFormat="1" applyFont="1" applyBorder="1"/>
    <xf numFmtId="15" fontId="0" fillId="0" borderId="1" xfId="0" applyNumberFormat="1" applyBorder="1"/>
    <xf numFmtId="0" fontId="2" fillId="0" borderId="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" fontId="20" fillId="4" borderId="2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2" xfId="0" applyFont="1" applyBorder="1"/>
    <xf numFmtId="1" fontId="19" fillId="4" borderId="2" xfId="0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8" fillId="4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21" fillId="4" borderId="2" xfId="0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1" fontId="2" fillId="0" borderId="2" xfId="0" applyNumberFormat="1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39"/>
  <sheetViews>
    <sheetView zoomScale="90" zoomScaleNormal="90" workbookViewId="0">
      <selection activeCell="R37" sqref="R37"/>
    </sheetView>
  </sheetViews>
  <sheetFormatPr baseColWidth="10" defaultRowHeight="15" x14ac:dyDescent="0.25"/>
  <cols>
    <col min="1" max="1" width="1.28515625" customWidth="1"/>
    <col min="2" max="2" width="11" customWidth="1"/>
    <col min="3" max="3" width="5" customWidth="1"/>
    <col min="4" max="4" width="13.42578125" customWidth="1"/>
    <col min="5" max="9" width="7.7109375" customWidth="1"/>
    <col min="10" max="10" width="15.5703125" customWidth="1"/>
    <col min="11" max="11" width="10.7109375" customWidth="1"/>
    <col min="12" max="12" width="9.7109375" customWidth="1"/>
    <col min="13" max="13" width="7.42578125" customWidth="1"/>
    <col min="14" max="14" width="8.28515625" customWidth="1"/>
    <col min="15" max="15" width="13.85546875" customWidth="1"/>
    <col min="16" max="17" width="5.7109375" customWidth="1"/>
  </cols>
  <sheetData>
    <row r="1" spans="3:16" ht="18.75" x14ac:dyDescent="0.3">
      <c r="C1" s="63" t="s">
        <v>40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22"/>
      <c r="P1" s="2"/>
    </row>
    <row r="2" spans="3:16" ht="18.75" x14ac:dyDescent="0.3">
      <c r="C2" s="23"/>
      <c r="D2" s="63" t="s">
        <v>41</v>
      </c>
      <c r="E2" s="63"/>
      <c r="F2" s="63"/>
      <c r="G2" s="63"/>
      <c r="H2" s="63"/>
      <c r="I2" s="63"/>
      <c r="J2" s="63"/>
      <c r="K2" s="63"/>
      <c r="L2" s="63"/>
      <c r="M2" s="63"/>
      <c r="N2" s="63"/>
      <c r="O2" s="24"/>
      <c r="P2" s="1"/>
    </row>
    <row r="3" spans="3:16" ht="18.75" x14ac:dyDescent="0.3">
      <c r="C3" s="23"/>
      <c r="D3" s="23" t="s">
        <v>0</v>
      </c>
      <c r="E3" s="68" t="s">
        <v>21</v>
      </c>
      <c r="F3" s="68"/>
      <c r="G3" s="68"/>
      <c r="H3" s="68"/>
      <c r="I3" s="23"/>
      <c r="J3" s="23" t="s">
        <v>1</v>
      </c>
      <c r="K3" s="69" t="s">
        <v>44</v>
      </c>
      <c r="L3" s="69"/>
      <c r="M3" s="23"/>
      <c r="N3" s="23" t="s">
        <v>2</v>
      </c>
      <c r="O3" s="38">
        <v>45048</v>
      </c>
    </row>
    <row r="4" spans="3:16" ht="6.75" customHeight="1" x14ac:dyDescent="0.3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3:16" ht="18.75" x14ac:dyDescent="0.3">
      <c r="C5" s="23"/>
      <c r="D5" s="23" t="s">
        <v>3</v>
      </c>
      <c r="E5" s="69" t="s">
        <v>22</v>
      </c>
      <c r="F5" s="69"/>
      <c r="G5" s="69"/>
      <c r="H5" s="69"/>
      <c r="I5" s="23"/>
      <c r="J5" s="62" t="s">
        <v>19</v>
      </c>
      <c r="K5" s="62"/>
      <c r="L5" s="25" t="s">
        <v>45</v>
      </c>
      <c r="M5" s="25"/>
      <c r="N5" s="25"/>
      <c r="O5" s="25"/>
    </row>
    <row r="6" spans="3:16" ht="11.25" customHeight="1" x14ac:dyDescent="0.3"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3:16" ht="18.75" x14ac:dyDescent="0.3">
      <c r="C7" s="26" t="s">
        <v>4</v>
      </c>
      <c r="D7" s="26" t="s">
        <v>6</v>
      </c>
      <c r="E7" s="70" t="s">
        <v>5</v>
      </c>
      <c r="F7" s="70"/>
      <c r="G7" s="70"/>
      <c r="H7" s="70"/>
      <c r="I7" s="70"/>
      <c r="J7" s="70"/>
      <c r="K7" s="27" t="s">
        <v>7</v>
      </c>
      <c r="L7" s="27" t="s">
        <v>10</v>
      </c>
      <c r="M7" s="27" t="s">
        <v>11</v>
      </c>
      <c r="N7" s="27" t="s">
        <v>12</v>
      </c>
      <c r="O7" s="28" t="s">
        <v>20</v>
      </c>
    </row>
    <row r="8" spans="3:16" ht="18.75" x14ac:dyDescent="0.3">
      <c r="C8" s="27">
        <v>1</v>
      </c>
      <c r="D8" s="26" t="s">
        <v>66</v>
      </c>
      <c r="E8" s="71" t="s">
        <v>46</v>
      </c>
      <c r="F8" s="72"/>
      <c r="G8" s="72"/>
      <c r="H8" s="72"/>
      <c r="I8" s="72"/>
      <c r="J8" s="73"/>
      <c r="K8" s="27">
        <v>70</v>
      </c>
      <c r="L8" s="27">
        <v>0</v>
      </c>
      <c r="M8" s="27">
        <v>0</v>
      </c>
      <c r="N8" s="27">
        <v>0</v>
      </c>
      <c r="O8" s="29">
        <f t="shared" ref="O8:O27" si="0">SUM(K8:N8)/4</f>
        <v>17.5</v>
      </c>
    </row>
    <row r="9" spans="3:16" ht="18.75" x14ac:dyDescent="0.3">
      <c r="C9" s="27">
        <f>C8+1</f>
        <v>2</v>
      </c>
      <c r="D9" s="26" t="s">
        <v>67</v>
      </c>
      <c r="E9" s="71" t="s">
        <v>47</v>
      </c>
      <c r="F9" s="72"/>
      <c r="G9" s="72"/>
      <c r="H9" s="72"/>
      <c r="I9" s="72"/>
      <c r="J9" s="73"/>
      <c r="K9" s="27">
        <v>75</v>
      </c>
      <c r="L9" s="27">
        <v>0</v>
      </c>
      <c r="M9" s="27">
        <v>0</v>
      </c>
      <c r="N9" s="27">
        <v>0</v>
      </c>
      <c r="O9" s="29">
        <f t="shared" si="0"/>
        <v>18.75</v>
      </c>
    </row>
    <row r="10" spans="3:16" ht="18.75" x14ac:dyDescent="0.3">
      <c r="C10" s="27">
        <f t="shared" ref="C10:C12" si="1">C9+1</f>
        <v>3</v>
      </c>
      <c r="D10" s="26" t="s">
        <v>68</v>
      </c>
      <c r="E10" s="71" t="s">
        <v>48</v>
      </c>
      <c r="F10" s="72"/>
      <c r="G10" s="72"/>
      <c r="H10" s="72"/>
      <c r="I10" s="72"/>
      <c r="J10" s="73"/>
      <c r="K10" s="27">
        <v>70</v>
      </c>
      <c r="L10" s="27">
        <v>0</v>
      </c>
      <c r="M10" s="27">
        <v>0</v>
      </c>
      <c r="N10" s="27">
        <v>0</v>
      </c>
      <c r="O10" s="29">
        <f t="shared" si="0"/>
        <v>17.5</v>
      </c>
    </row>
    <row r="11" spans="3:16" ht="18.75" x14ac:dyDescent="0.3">
      <c r="C11" s="27">
        <f t="shared" si="1"/>
        <v>4</v>
      </c>
      <c r="D11" s="26" t="s">
        <v>69</v>
      </c>
      <c r="E11" s="71" t="s">
        <v>49</v>
      </c>
      <c r="F11" s="72"/>
      <c r="G11" s="72"/>
      <c r="H11" s="72"/>
      <c r="I11" s="72"/>
      <c r="J11" s="73"/>
      <c r="K11" s="27">
        <v>75</v>
      </c>
      <c r="L11" s="27">
        <v>0</v>
      </c>
      <c r="M11" s="27">
        <v>0</v>
      </c>
      <c r="N11" s="27">
        <v>0</v>
      </c>
      <c r="O11" s="29">
        <f t="shared" si="0"/>
        <v>18.75</v>
      </c>
    </row>
    <row r="12" spans="3:16" ht="18.75" x14ac:dyDescent="0.3">
      <c r="C12" s="27">
        <f t="shared" si="1"/>
        <v>5</v>
      </c>
      <c r="D12" s="26" t="s">
        <v>70</v>
      </c>
      <c r="E12" s="71" t="s">
        <v>50</v>
      </c>
      <c r="F12" s="72"/>
      <c r="G12" s="72"/>
      <c r="H12" s="72"/>
      <c r="I12" s="72"/>
      <c r="J12" s="73"/>
      <c r="K12" s="27">
        <v>0</v>
      </c>
      <c r="L12" s="27">
        <v>0</v>
      </c>
      <c r="M12" s="27">
        <v>0</v>
      </c>
      <c r="N12" s="27">
        <v>0</v>
      </c>
      <c r="O12" s="29">
        <f t="shared" si="0"/>
        <v>0</v>
      </c>
    </row>
    <row r="13" spans="3:16" ht="18.75" x14ac:dyDescent="0.3">
      <c r="C13" s="27">
        <f t="shared" ref="C13:C25" si="2">C12+1</f>
        <v>6</v>
      </c>
      <c r="D13" s="26" t="s">
        <v>71</v>
      </c>
      <c r="E13" s="71" t="s">
        <v>51</v>
      </c>
      <c r="F13" s="72"/>
      <c r="G13" s="72"/>
      <c r="H13" s="72"/>
      <c r="I13" s="72"/>
      <c r="J13" s="73"/>
      <c r="K13" s="27">
        <v>0</v>
      </c>
      <c r="L13" s="27">
        <v>0</v>
      </c>
      <c r="M13" s="27">
        <v>0</v>
      </c>
      <c r="N13" s="27">
        <v>0</v>
      </c>
      <c r="O13" s="29">
        <f t="shared" si="0"/>
        <v>0</v>
      </c>
    </row>
    <row r="14" spans="3:16" ht="18.75" x14ac:dyDescent="0.3">
      <c r="C14" s="27">
        <f t="shared" si="2"/>
        <v>7</v>
      </c>
      <c r="D14" s="26" t="s">
        <v>84</v>
      </c>
      <c r="E14" s="71" t="s">
        <v>52</v>
      </c>
      <c r="F14" s="72"/>
      <c r="G14" s="72"/>
      <c r="H14" s="72"/>
      <c r="I14" s="72"/>
      <c r="J14" s="73"/>
      <c r="K14" s="27">
        <v>75</v>
      </c>
      <c r="L14" s="27">
        <v>0</v>
      </c>
      <c r="M14" s="27">
        <v>0</v>
      </c>
      <c r="N14" s="27">
        <v>0</v>
      </c>
      <c r="O14" s="29">
        <f t="shared" si="0"/>
        <v>18.75</v>
      </c>
    </row>
    <row r="15" spans="3:16" ht="18.75" x14ac:dyDescent="0.3">
      <c r="C15" s="27">
        <f t="shared" si="2"/>
        <v>8</v>
      </c>
      <c r="D15" s="26" t="s">
        <v>72</v>
      </c>
      <c r="E15" s="71" t="s">
        <v>53</v>
      </c>
      <c r="F15" s="72"/>
      <c r="G15" s="72"/>
      <c r="H15" s="72"/>
      <c r="I15" s="72"/>
      <c r="J15" s="73"/>
      <c r="K15" s="27">
        <v>0</v>
      </c>
      <c r="L15" s="27">
        <v>0</v>
      </c>
      <c r="M15" s="27">
        <v>0</v>
      </c>
      <c r="N15" s="27">
        <v>0</v>
      </c>
      <c r="O15" s="29">
        <f t="shared" si="0"/>
        <v>0</v>
      </c>
    </row>
    <row r="16" spans="3:16" ht="18.75" x14ac:dyDescent="0.3">
      <c r="C16" s="27">
        <f t="shared" si="2"/>
        <v>9</v>
      </c>
      <c r="D16" s="26" t="s">
        <v>73</v>
      </c>
      <c r="E16" s="71" t="s">
        <v>54</v>
      </c>
      <c r="F16" s="72"/>
      <c r="G16" s="72"/>
      <c r="H16" s="72"/>
      <c r="I16" s="72"/>
      <c r="J16" s="73"/>
      <c r="K16" s="27">
        <v>0</v>
      </c>
      <c r="L16" s="27">
        <v>0</v>
      </c>
      <c r="M16" s="27">
        <v>0</v>
      </c>
      <c r="N16" s="27">
        <v>0</v>
      </c>
      <c r="O16" s="29">
        <f t="shared" si="0"/>
        <v>0</v>
      </c>
    </row>
    <row r="17" spans="3:15" ht="18.75" x14ac:dyDescent="0.3">
      <c r="C17" s="27">
        <f t="shared" si="2"/>
        <v>10</v>
      </c>
      <c r="D17" s="26" t="s">
        <v>74</v>
      </c>
      <c r="E17" s="71" t="s">
        <v>55</v>
      </c>
      <c r="F17" s="72"/>
      <c r="G17" s="72"/>
      <c r="H17" s="72"/>
      <c r="I17" s="72"/>
      <c r="J17" s="73"/>
      <c r="K17" s="27">
        <v>0</v>
      </c>
      <c r="L17" s="27">
        <v>0</v>
      </c>
      <c r="M17" s="27">
        <v>0</v>
      </c>
      <c r="N17" s="27">
        <v>0</v>
      </c>
      <c r="O17" s="29">
        <f t="shared" si="0"/>
        <v>0</v>
      </c>
    </row>
    <row r="18" spans="3:15" ht="18.75" x14ac:dyDescent="0.3">
      <c r="C18" s="27">
        <f t="shared" si="2"/>
        <v>11</v>
      </c>
      <c r="D18" s="26" t="s">
        <v>85</v>
      </c>
      <c r="E18" s="71" t="s">
        <v>56</v>
      </c>
      <c r="F18" s="72"/>
      <c r="G18" s="72"/>
      <c r="H18" s="72"/>
      <c r="I18" s="72"/>
      <c r="J18" s="73"/>
      <c r="K18" s="27">
        <v>75</v>
      </c>
      <c r="L18" s="27">
        <v>0</v>
      </c>
      <c r="M18" s="27">
        <v>0</v>
      </c>
      <c r="N18" s="27">
        <v>0</v>
      </c>
      <c r="O18" s="29">
        <f t="shared" si="0"/>
        <v>18.75</v>
      </c>
    </row>
    <row r="19" spans="3:15" ht="18.75" x14ac:dyDescent="0.3">
      <c r="C19" s="27">
        <f t="shared" si="2"/>
        <v>12</v>
      </c>
      <c r="D19" s="26" t="s">
        <v>75</v>
      </c>
      <c r="E19" s="71" t="s">
        <v>57</v>
      </c>
      <c r="F19" s="72"/>
      <c r="G19" s="72"/>
      <c r="H19" s="72"/>
      <c r="I19" s="72"/>
      <c r="J19" s="73"/>
      <c r="K19" s="27">
        <v>75</v>
      </c>
      <c r="L19" s="27">
        <v>0</v>
      </c>
      <c r="M19" s="27">
        <v>0</v>
      </c>
      <c r="N19" s="27">
        <v>0</v>
      </c>
      <c r="O19" s="29">
        <f t="shared" si="0"/>
        <v>18.75</v>
      </c>
    </row>
    <row r="20" spans="3:15" ht="18.75" x14ac:dyDescent="0.3">
      <c r="C20" s="27">
        <f t="shared" si="2"/>
        <v>13</v>
      </c>
      <c r="D20" s="26" t="s">
        <v>76</v>
      </c>
      <c r="E20" s="71" t="s">
        <v>58</v>
      </c>
      <c r="F20" s="72"/>
      <c r="G20" s="72"/>
      <c r="H20" s="72"/>
      <c r="I20" s="72"/>
      <c r="J20" s="73"/>
      <c r="K20" s="27">
        <v>70</v>
      </c>
      <c r="L20" s="27">
        <v>0</v>
      </c>
      <c r="M20" s="27">
        <v>0</v>
      </c>
      <c r="N20" s="27">
        <v>0</v>
      </c>
      <c r="O20" s="29">
        <f t="shared" si="0"/>
        <v>17.5</v>
      </c>
    </row>
    <row r="21" spans="3:15" ht="18.75" x14ac:dyDescent="0.3">
      <c r="C21" s="27">
        <f t="shared" si="2"/>
        <v>14</v>
      </c>
      <c r="D21" s="26" t="s">
        <v>77</v>
      </c>
      <c r="E21" s="71" t="s">
        <v>59</v>
      </c>
      <c r="F21" s="72"/>
      <c r="G21" s="72"/>
      <c r="H21" s="72"/>
      <c r="I21" s="72"/>
      <c r="J21" s="73"/>
      <c r="K21" s="27">
        <v>75</v>
      </c>
      <c r="L21" s="27">
        <v>0</v>
      </c>
      <c r="M21" s="27">
        <v>0</v>
      </c>
      <c r="N21" s="27">
        <v>0</v>
      </c>
      <c r="O21" s="29">
        <f t="shared" si="0"/>
        <v>18.75</v>
      </c>
    </row>
    <row r="22" spans="3:15" ht="18.75" x14ac:dyDescent="0.3">
      <c r="C22" s="27">
        <f t="shared" si="2"/>
        <v>15</v>
      </c>
      <c r="D22" s="26" t="s">
        <v>78</v>
      </c>
      <c r="E22" s="71" t="s">
        <v>60</v>
      </c>
      <c r="F22" s="72"/>
      <c r="G22" s="72"/>
      <c r="H22" s="72"/>
      <c r="I22" s="72"/>
      <c r="J22" s="73"/>
      <c r="K22" s="27">
        <v>0</v>
      </c>
      <c r="L22" s="27">
        <v>0</v>
      </c>
      <c r="M22" s="27">
        <v>0</v>
      </c>
      <c r="N22" s="27">
        <v>0</v>
      </c>
      <c r="O22" s="29">
        <f t="shared" si="0"/>
        <v>0</v>
      </c>
    </row>
    <row r="23" spans="3:15" ht="18.75" x14ac:dyDescent="0.3">
      <c r="C23" s="27">
        <f t="shared" si="2"/>
        <v>16</v>
      </c>
      <c r="D23" s="26" t="s">
        <v>79</v>
      </c>
      <c r="E23" s="71" t="s">
        <v>61</v>
      </c>
      <c r="F23" s="72"/>
      <c r="G23" s="72"/>
      <c r="H23" s="72"/>
      <c r="I23" s="72"/>
      <c r="J23" s="73"/>
      <c r="K23" s="27">
        <v>0</v>
      </c>
      <c r="L23" s="27">
        <v>0</v>
      </c>
      <c r="M23" s="27">
        <v>0</v>
      </c>
      <c r="N23" s="27">
        <v>0</v>
      </c>
      <c r="O23" s="29">
        <f t="shared" si="0"/>
        <v>0</v>
      </c>
    </row>
    <row r="24" spans="3:15" ht="18.75" x14ac:dyDescent="0.3">
      <c r="C24" s="27">
        <f t="shared" si="2"/>
        <v>17</v>
      </c>
      <c r="D24" s="26" t="s">
        <v>80</v>
      </c>
      <c r="E24" s="71" t="s">
        <v>62</v>
      </c>
      <c r="F24" s="72"/>
      <c r="G24" s="72"/>
      <c r="H24" s="72"/>
      <c r="I24" s="72"/>
      <c r="J24" s="73"/>
      <c r="K24" s="27">
        <v>70</v>
      </c>
      <c r="L24" s="27">
        <v>0</v>
      </c>
      <c r="M24" s="27">
        <v>0</v>
      </c>
      <c r="N24" s="27">
        <v>0</v>
      </c>
      <c r="O24" s="29">
        <f t="shared" si="0"/>
        <v>17.5</v>
      </c>
    </row>
    <row r="25" spans="3:15" ht="18.75" x14ac:dyDescent="0.3">
      <c r="C25" s="27">
        <f t="shared" si="2"/>
        <v>18</v>
      </c>
      <c r="D25" s="26" t="s">
        <v>81</v>
      </c>
      <c r="E25" s="71" t="s">
        <v>63</v>
      </c>
      <c r="F25" s="72"/>
      <c r="G25" s="72"/>
      <c r="H25" s="72"/>
      <c r="I25" s="72"/>
      <c r="J25" s="73"/>
      <c r="K25" s="27">
        <v>70</v>
      </c>
      <c r="L25" s="27">
        <v>0</v>
      </c>
      <c r="M25" s="27">
        <v>0</v>
      </c>
      <c r="N25" s="27">
        <v>0</v>
      </c>
      <c r="O25" s="29">
        <f t="shared" si="0"/>
        <v>17.5</v>
      </c>
    </row>
    <row r="26" spans="3:15" ht="18.75" x14ac:dyDescent="0.3">
      <c r="C26" s="27">
        <v>19</v>
      </c>
      <c r="D26" s="26" t="s">
        <v>82</v>
      </c>
      <c r="E26" s="71" t="s">
        <v>64</v>
      </c>
      <c r="F26" s="72"/>
      <c r="G26" s="72"/>
      <c r="H26" s="72"/>
      <c r="I26" s="72"/>
      <c r="J26" s="73"/>
      <c r="K26" s="27">
        <v>0</v>
      </c>
      <c r="L26" s="27">
        <v>0</v>
      </c>
      <c r="M26" s="27">
        <v>0</v>
      </c>
      <c r="N26" s="27">
        <v>0</v>
      </c>
      <c r="O26" s="29">
        <f t="shared" si="0"/>
        <v>0</v>
      </c>
    </row>
    <row r="27" spans="3:15" ht="18.75" x14ac:dyDescent="0.3">
      <c r="C27" s="26">
        <v>20</v>
      </c>
      <c r="D27" s="23" t="s">
        <v>83</v>
      </c>
      <c r="E27" s="107" t="s">
        <v>65</v>
      </c>
      <c r="F27" s="108"/>
      <c r="G27" s="108"/>
      <c r="H27" s="108"/>
      <c r="I27" s="108"/>
      <c r="J27" s="109"/>
      <c r="K27" s="27">
        <v>0</v>
      </c>
      <c r="L27" s="30">
        <v>0</v>
      </c>
      <c r="M27" s="30">
        <v>0</v>
      </c>
      <c r="N27" s="30">
        <v>0</v>
      </c>
      <c r="O27" s="31">
        <f t="shared" si="0"/>
        <v>0</v>
      </c>
    </row>
    <row r="28" spans="3:15" ht="18.75" x14ac:dyDescent="0.3">
      <c r="C28" s="26"/>
      <c r="D28" s="27"/>
      <c r="E28" s="70"/>
      <c r="F28" s="70"/>
      <c r="G28" s="70"/>
      <c r="H28" s="70"/>
      <c r="I28" s="70"/>
      <c r="J28" s="70"/>
      <c r="K28" s="27"/>
      <c r="L28" s="30"/>
      <c r="M28" s="30"/>
      <c r="N28" s="30"/>
      <c r="O28" s="31"/>
    </row>
    <row r="29" spans="3:15" ht="18.75" x14ac:dyDescent="0.3">
      <c r="C29" s="27"/>
      <c r="D29" s="27"/>
      <c r="E29" s="74" t="s">
        <v>42</v>
      </c>
      <c r="F29" s="75"/>
      <c r="G29" s="75"/>
      <c r="H29" s="75"/>
      <c r="I29" s="75"/>
      <c r="J29" s="76"/>
      <c r="K29" s="46">
        <f>SUM(K8:K26)/19</f>
        <v>42.10526315789474</v>
      </c>
      <c r="L29" s="47"/>
      <c r="M29" s="30"/>
      <c r="N29" s="30"/>
      <c r="O29" s="31"/>
    </row>
    <row r="30" spans="3:15" ht="18.75" x14ac:dyDescent="0.3">
      <c r="C30" s="27"/>
      <c r="D30" s="26"/>
      <c r="E30" s="74" t="s">
        <v>43</v>
      </c>
      <c r="F30" s="75"/>
      <c r="G30" s="75"/>
      <c r="H30" s="75"/>
      <c r="I30" s="75"/>
      <c r="J30" s="76"/>
      <c r="K30" s="48">
        <f>COUNTIF(K7:K26,"&gt;=49.47")</f>
        <v>11</v>
      </c>
      <c r="L30" s="43">
        <f>(K30*100)/19</f>
        <v>57.89473684210526</v>
      </c>
      <c r="M30" s="32"/>
      <c r="N30" s="32"/>
      <c r="O30" s="31"/>
    </row>
    <row r="31" spans="3:15" ht="18.75" x14ac:dyDescent="0.3">
      <c r="C31" s="23"/>
      <c r="D31" s="62"/>
      <c r="E31" s="62"/>
      <c r="F31" s="24"/>
      <c r="G31" s="23"/>
      <c r="H31" s="23"/>
      <c r="I31" s="64" t="s">
        <v>16</v>
      </c>
      <c r="J31" s="64"/>
      <c r="K31" s="33">
        <f>COUNTIF(K8:K27,"&gt;=70")</f>
        <v>11</v>
      </c>
      <c r="L31" s="33">
        <f>COUNTIF(L8:L26,"&gt;=70")</f>
        <v>0</v>
      </c>
      <c r="M31" s="33">
        <f>COUNTIF(M8:M30,"&gt;=70")</f>
        <v>0</v>
      </c>
      <c r="N31" s="33">
        <f>COUNTIF(N8:N30,"&gt;=70")</f>
        <v>0</v>
      </c>
      <c r="O31" s="34">
        <f>COUNTIF(O8:O29,"&gt;=70")</f>
        <v>0</v>
      </c>
    </row>
    <row r="32" spans="3:15" ht="18.75" x14ac:dyDescent="0.3">
      <c r="C32" s="23"/>
      <c r="D32" s="62"/>
      <c r="E32" s="62"/>
      <c r="F32" s="21"/>
      <c r="G32" s="23"/>
      <c r="H32" s="23"/>
      <c r="I32" s="65" t="s">
        <v>17</v>
      </c>
      <c r="J32" s="65"/>
      <c r="K32" s="35">
        <f>COUNTIF(K8:K27,"&lt;70")</f>
        <v>9</v>
      </c>
      <c r="L32" s="35">
        <f>COUNTIF(L8:L26,"&lt;70")</f>
        <v>19</v>
      </c>
      <c r="M32" s="35">
        <f>COUNTIF(M8:M30,"&lt;70")</f>
        <v>20</v>
      </c>
      <c r="N32" s="35">
        <f>COUNTIF(N8:N30,"&lt;70")</f>
        <v>20</v>
      </c>
      <c r="O32" s="35">
        <f>COUNTIF(O8:O30,"&lt;70")</f>
        <v>20</v>
      </c>
    </row>
    <row r="33" spans="3:15" ht="18.75" x14ac:dyDescent="0.3">
      <c r="C33" s="23"/>
      <c r="D33" s="62"/>
      <c r="E33" s="62"/>
      <c r="F33" s="62"/>
      <c r="G33" s="23"/>
      <c r="H33" s="23"/>
      <c r="I33" s="65" t="s">
        <v>18</v>
      </c>
      <c r="J33" s="65"/>
      <c r="K33" s="35">
        <f>COUNT(K8:K27)</f>
        <v>20</v>
      </c>
      <c r="L33" s="35">
        <f>COUNT(L8:L26)</f>
        <v>19</v>
      </c>
      <c r="M33" s="35">
        <f>COUNT(M8:M30)</f>
        <v>20</v>
      </c>
      <c r="N33" s="35">
        <f>COUNT(N8:N30)</f>
        <v>20</v>
      </c>
      <c r="O33" s="35">
        <f>COUNT(O8:O30)</f>
        <v>20</v>
      </c>
    </row>
    <row r="34" spans="3:15" ht="18.75" x14ac:dyDescent="0.3">
      <c r="C34" s="23"/>
      <c r="D34" s="62"/>
      <c r="E34" s="62"/>
      <c r="F34" s="24"/>
      <c r="G34" s="23"/>
      <c r="H34" s="23"/>
      <c r="I34" s="66" t="s">
        <v>13</v>
      </c>
      <c r="J34" s="66"/>
      <c r="K34" s="36">
        <f>K31/K33</f>
        <v>0.55000000000000004</v>
      </c>
      <c r="L34" s="36">
        <f>L31/L33</f>
        <v>0</v>
      </c>
      <c r="M34" s="36">
        <f t="shared" ref="M34:O34" si="3">M31/M33</f>
        <v>0</v>
      </c>
      <c r="N34" s="36">
        <f t="shared" si="3"/>
        <v>0</v>
      </c>
      <c r="O34" s="36">
        <f t="shared" si="3"/>
        <v>0</v>
      </c>
    </row>
    <row r="35" spans="3:15" ht="18.75" x14ac:dyDescent="0.3">
      <c r="C35" s="23"/>
      <c r="D35" s="62"/>
      <c r="E35" s="62"/>
      <c r="F35" s="24"/>
      <c r="G35" s="23"/>
      <c r="H35" s="23"/>
      <c r="I35" s="66" t="s">
        <v>14</v>
      </c>
      <c r="J35" s="66"/>
      <c r="K35" s="36">
        <f>K32/K33</f>
        <v>0.45</v>
      </c>
      <c r="L35" s="36">
        <f t="shared" ref="L35:O35" si="4">L32/L33</f>
        <v>1</v>
      </c>
      <c r="M35" s="36">
        <f t="shared" si="4"/>
        <v>1</v>
      </c>
      <c r="N35" s="36">
        <f t="shared" si="4"/>
        <v>1</v>
      </c>
      <c r="O35" s="36">
        <f t="shared" si="4"/>
        <v>1</v>
      </c>
    </row>
    <row r="36" spans="3:15" ht="18.75" x14ac:dyDescent="0.3">
      <c r="C36" s="23"/>
      <c r="D36" s="62"/>
      <c r="E36" s="62"/>
      <c r="F36" s="21"/>
      <c r="G36" s="23"/>
      <c r="H36" s="23"/>
      <c r="I36" s="23"/>
      <c r="J36" s="23"/>
      <c r="K36" s="23"/>
      <c r="L36" s="23"/>
      <c r="M36" s="23"/>
      <c r="N36" s="23"/>
      <c r="O36" s="23"/>
    </row>
    <row r="37" spans="3:15" ht="18.75" x14ac:dyDescent="0.3">
      <c r="C37" s="23"/>
      <c r="D37" s="24"/>
      <c r="E37" s="24"/>
      <c r="F37" s="21"/>
      <c r="G37" s="23"/>
      <c r="H37" s="23"/>
      <c r="I37" s="23"/>
      <c r="J37" s="23"/>
      <c r="K37" s="23"/>
      <c r="L37" s="23"/>
      <c r="M37" s="23"/>
      <c r="N37" s="23"/>
      <c r="O37" s="23"/>
    </row>
    <row r="38" spans="3:15" ht="18.75" x14ac:dyDescent="0.3">
      <c r="C38" s="23"/>
      <c r="D38" s="23"/>
      <c r="E38" s="23"/>
      <c r="F38" s="23"/>
      <c r="G38" s="23"/>
      <c r="H38" s="23"/>
      <c r="I38" s="23"/>
      <c r="J38" s="23"/>
      <c r="K38" s="67"/>
      <c r="L38" s="67"/>
      <c r="M38" s="67"/>
      <c r="N38" s="67"/>
      <c r="O38" s="23"/>
    </row>
    <row r="39" spans="3:15" ht="18.75" x14ac:dyDescent="0.3">
      <c r="C39" s="23"/>
      <c r="D39" s="23"/>
      <c r="E39" s="23"/>
      <c r="F39" s="23"/>
      <c r="G39" s="23"/>
      <c r="H39" s="23"/>
      <c r="I39" s="23"/>
      <c r="J39" s="23"/>
      <c r="K39" s="61" t="s">
        <v>15</v>
      </c>
      <c r="L39" s="61"/>
      <c r="M39" s="61"/>
      <c r="N39" s="61"/>
      <c r="O39" s="23"/>
    </row>
  </sheetData>
  <sortState ref="E9:J26">
    <sortCondition ref="E9:E26"/>
  </sortState>
  <mergeCells count="43">
    <mergeCell ref="C1:N1"/>
    <mergeCell ref="E29:J29"/>
    <mergeCell ref="E21:J21"/>
    <mergeCell ref="D31:E31"/>
    <mergeCell ref="E30:J30"/>
    <mergeCell ref="E10:J10"/>
    <mergeCell ref="E11:J11"/>
    <mergeCell ref="E12:J12"/>
    <mergeCell ref="E8:J8"/>
    <mergeCell ref="E13:J13"/>
    <mergeCell ref="E14:J14"/>
    <mergeCell ref="E20:J20"/>
    <mergeCell ref="E19:J19"/>
    <mergeCell ref="E18:J18"/>
    <mergeCell ref="E16:J16"/>
    <mergeCell ref="E15:J15"/>
    <mergeCell ref="E24:J24"/>
    <mergeCell ref="E27:J27"/>
    <mergeCell ref="E28:J28"/>
    <mergeCell ref="E26:J26"/>
    <mergeCell ref="E25:J25"/>
    <mergeCell ref="E5:H5"/>
    <mergeCell ref="E7:J7"/>
    <mergeCell ref="E9:J9"/>
    <mergeCell ref="E22:J22"/>
    <mergeCell ref="E23:J23"/>
    <mergeCell ref="E17:J17"/>
    <mergeCell ref="K39:N39"/>
    <mergeCell ref="D32:E32"/>
    <mergeCell ref="J5:K5"/>
    <mergeCell ref="D2:N2"/>
    <mergeCell ref="D35:E35"/>
    <mergeCell ref="D36:E36"/>
    <mergeCell ref="D34:E34"/>
    <mergeCell ref="D33:F33"/>
    <mergeCell ref="I31:J31"/>
    <mergeCell ref="I32:J32"/>
    <mergeCell ref="I33:J33"/>
    <mergeCell ref="I34:J34"/>
    <mergeCell ref="I35:J35"/>
    <mergeCell ref="K38:N38"/>
    <mergeCell ref="E3:H3"/>
    <mergeCell ref="K3:L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52"/>
  <sheetViews>
    <sheetView zoomScale="110" zoomScaleNormal="110" workbookViewId="0">
      <selection activeCell="O3" sqref="O3"/>
    </sheetView>
  </sheetViews>
  <sheetFormatPr baseColWidth="10" defaultRowHeight="15" x14ac:dyDescent="0.25"/>
  <cols>
    <col min="3" max="3" width="5" customWidth="1"/>
    <col min="4" max="4" width="10.85546875" customWidth="1"/>
    <col min="5" max="7" width="7.7109375" customWidth="1"/>
    <col min="8" max="8" width="4.28515625" customWidth="1"/>
    <col min="9" max="9" width="7.7109375" customWidth="1"/>
    <col min="10" max="10" width="9.42578125" customWidth="1"/>
    <col min="11" max="11" width="11.28515625" customWidth="1"/>
    <col min="12" max="12" width="7.28515625" customWidth="1"/>
    <col min="13" max="14" width="7.5703125" customWidth="1"/>
    <col min="15" max="15" width="10.28515625" customWidth="1"/>
    <col min="16" max="17" width="5.7109375" customWidth="1"/>
  </cols>
  <sheetData>
    <row r="1" spans="3:16" ht="15.75" x14ac:dyDescent="0.25">
      <c r="C1" s="78" t="s">
        <v>40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2"/>
      <c r="P1" s="2"/>
    </row>
    <row r="2" spans="3:16" x14ac:dyDescent="0.25">
      <c r="D2" s="79" t="s">
        <v>8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1"/>
      <c r="P2" s="1"/>
    </row>
    <row r="3" spans="3:16" x14ac:dyDescent="0.25">
      <c r="D3" t="s">
        <v>0</v>
      </c>
      <c r="E3" s="80" t="s">
        <v>137</v>
      </c>
      <c r="F3" s="80"/>
      <c r="G3" s="80"/>
      <c r="H3" s="80"/>
      <c r="J3" t="s">
        <v>1</v>
      </c>
      <c r="K3" s="81" t="s">
        <v>136</v>
      </c>
      <c r="L3" s="81"/>
      <c r="N3" t="s">
        <v>39</v>
      </c>
      <c r="O3" s="39">
        <v>45048</v>
      </c>
    </row>
    <row r="4" spans="3:16" ht="6.75" customHeight="1" x14ac:dyDescent="0.25">
      <c r="E4" s="5"/>
      <c r="F4" s="5"/>
      <c r="G4" s="5"/>
      <c r="H4" s="5"/>
    </row>
    <row r="5" spans="3:16" x14ac:dyDescent="0.25">
      <c r="D5" t="s">
        <v>3</v>
      </c>
      <c r="E5" s="81" t="s">
        <v>22</v>
      </c>
      <c r="F5" s="81"/>
      <c r="G5" s="81"/>
      <c r="H5" s="81"/>
      <c r="J5" s="82" t="s">
        <v>19</v>
      </c>
      <c r="K5" s="82"/>
      <c r="L5" s="15" t="s">
        <v>45</v>
      </c>
      <c r="M5" s="15"/>
      <c r="N5" s="15"/>
      <c r="O5" s="15"/>
    </row>
    <row r="6" spans="3:16" ht="11.25" customHeight="1" x14ac:dyDescent="0.25"/>
    <row r="7" spans="3:16" x14ac:dyDescent="0.25">
      <c r="C7" s="3" t="s">
        <v>4</v>
      </c>
      <c r="D7" s="3" t="s">
        <v>6</v>
      </c>
      <c r="E7" s="83" t="s">
        <v>5</v>
      </c>
      <c r="F7" s="83"/>
      <c r="G7" s="83"/>
      <c r="H7" s="83"/>
      <c r="I7" s="83"/>
      <c r="J7" s="83"/>
      <c r="K7" s="4" t="s">
        <v>7</v>
      </c>
      <c r="L7" s="4" t="s">
        <v>10</v>
      </c>
      <c r="M7" s="4" t="s">
        <v>11</v>
      </c>
      <c r="N7" s="4" t="s">
        <v>12</v>
      </c>
      <c r="O7" s="8" t="s">
        <v>20</v>
      </c>
    </row>
    <row r="8" spans="3:16" ht="15.75" x14ac:dyDescent="0.25">
      <c r="C8" s="16">
        <v>1</v>
      </c>
      <c r="D8" s="16" t="s">
        <v>86</v>
      </c>
      <c r="E8" s="77" t="s">
        <v>87</v>
      </c>
      <c r="F8" s="77"/>
      <c r="G8" s="77"/>
      <c r="H8" s="77"/>
      <c r="I8" s="77"/>
      <c r="J8" s="77"/>
      <c r="K8" s="16">
        <v>70</v>
      </c>
      <c r="L8" s="16">
        <v>0</v>
      </c>
      <c r="M8" s="16">
        <v>0</v>
      </c>
      <c r="N8" s="16">
        <v>0</v>
      </c>
      <c r="O8" s="37">
        <f>SUM(K8:N8)/4</f>
        <v>17.5</v>
      </c>
    </row>
    <row r="9" spans="3:16" ht="15.75" x14ac:dyDescent="0.25">
      <c r="C9" s="16">
        <f>C8+1</f>
        <v>2</v>
      </c>
      <c r="D9" s="16" t="s">
        <v>88</v>
      </c>
      <c r="E9" s="77" t="s">
        <v>89</v>
      </c>
      <c r="F9" s="77"/>
      <c r="G9" s="77"/>
      <c r="H9" s="77"/>
      <c r="I9" s="77"/>
      <c r="J9" s="77"/>
      <c r="K9" s="16">
        <v>0</v>
      </c>
      <c r="L9" s="16">
        <v>0</v>
      </c>
      <c r="M9" s="16">
        <v>0</v>
      </c>
      <c r="N9" s="16">
        <v>0</v>
      </c>
      <c r="O9" s="37">
        <f t="shared" ref="O9:O41" si="0">SUM(K9:N9)/4</f>
        <v>0</v>
      </c>
    </row>
    <row r="10" spans="3:16" ht="15.75" x14ac:dyDescent="0.25">
      <c r="C10" s="16">
        <f t="shared" ref="C10:C41" si="1">C9+1</f>
        <v>3</v>
      </c>
      <c r="D10" s="16" t="s">
        <v>90</v>
      </c>
      <c r="E10" s="77" t="s">
        <v>91</v>
      </c>
      <c r="F10" s="77"/>
      <c r="G10" s="77"/>
      <c r="H10" s="77"/>
      <c r="I10" s="77"/>
      <c r="J10" s="77"/>
      <c r="K10" s="16">
        <v>0</v>
      </c>
      <c r="L10" s="16">
        <v>0</v>
      </c>
      <c r="M10" s="16">
        <v>0</v>
      </c>
      <c r="N10" s="16">
        <v>0</v>
      </c>
      <c r="O10" s="37">
        <f t="shared" si="0"/>
        <v>0</v>
      </c>
    </row>
    <row r="11" spans="3:16" ht="15.75" x14ac:dyDescent="0.25">
      <c r="C11" s="16">
        <f t="shared" si="1"/>
        <v>4</v>
      </c>
      <c r="D11" s="16" t="s">
        <v>92</v>
      </c>
      <c r="E11" s="77" t="s">
        <v>93</v>
      </c>
      <c r="F11" s="77"/>
      <c r="G11" s="77"/>
      <c r="H11" s="77"/>
      <c r="I11" s="77"/>
      <c r="J11" s="77"/>
      <c r="K11" s="16">
        <v>75</v>
      </c>
      <c r="L11" s="16">
        <v>0</v>
      </c>
      <c r="M11" s="16">
        <v>0</v>
      </c>
      <c r="N11" s="16">
        <v>0</v>
      </c>
      <c r="O11" s="37">
        <f t="shared" si="0"/>
        <v>18.75</v>
      </c>
    </row>
    <row r="12" spans="3:16" ht="15.75" x14ac:dyDescent="0.25">
      <c r="C12" s="16">
        <f t="shared" si="1"/>
        <v>5</v>
      </c>
      <c r="D12" s="16" t="s">
        <v>94</v>
      </c>
      <c r="E12" s="77" t="s">
        <v>95</v>
      </c>
      <c r="F12" s="77"/>
      <c r="G12" s="77"/>
      <c r="H12" s="77"/>
      <c r="I12" s="77"/>
      <c r="J12" s="77"/>
      <c r="K12" s="16">
        <v>80</v>
      </c>
      <c r="L12" s="16">
        <v>0</v>
      </c>
      <c r="M12" s="16">
        <v>0</v>
      </c>
      <c r="N12" s="16">
        <v>0</v>
      </c>
      <c r="O12" s="37">
        <f t="shared" si="0"/>
        <v>20</v>
      </c>
    </row>
    <row r="13" spans="3:16" ht="15.75" x14ac:dyDescent="0.25">
      <c r="C13" s="16">
        <f t="shared" si="1"/>
        <v>6</v>
      </c>
      <c r="D13" s="16" t="s">
        <v>96</v>
      </c>
      <c r="E13" s="77" t="s">
        <v>97</v>
      </c>
      <c r="F13" s="77"/>
      <c r="G13" s="77"/>
      <c r="H13" s="77"/>
      <c r="I13" s="77"/>
      <c r="J13" s="77"/>
      <c r="K13" s="16">
        <v>0</v>
      </c>
      <c r="L13" s="16">
        <v>0</v>
      </c>
      <c r="M13" s="16">
        <v>0</v>
      </c>
      <c r="N13" s="16">
        <v>0</v>
      </c>
      <c r="O13" s="37">
        <f t="shared" si="0"/>
        <v>0</v>
      </c>
    </row>
    <row r="14" spans="3:16" ht="15.75" x14ac:dyDescent="0.25">
      <c r="C14" s="16">
        <f t="shared" si="1"/>
        <v>7</v>
      </c>
      <c r="D14" s="16" t="s">
        <v>98</v>
      </c>
      <c r="E14" s="77" t="s">
        <v>99</v>
      </c>
      <c r="F14" s="77"/>
      <c r="G14" s="77"/>
      <c r="H14" s="77"/>
      <c r="I14" s="77"/>
      <c r="J14" s="77"/>
      <c r="K14" s="16">
        <v>0</v>
      </c>
      <c r="L14" s="16">
        <v>0</v>
      </c>
      <c r="M14" s="16">
        <v>0</v>
      </c>
      <c r="N14" s="16">
        <v>0</v>
      </c>
      <c r="O14" s="37">
        <f t="shared" si="0"/>
        <v>0</v>
      </c>
    </row>
    <row r="15" spans="3:16" ht="15.75" x14ac:dyDescent="0.25">
      <c r="C15" s="16">
        <f t="shared" si="1"/>
        <v>8</v>
      </c>
      <c r="D15" s="16" t="s">
        <v>100</v>
      </c>
      <c r="E15" s="77" t="s">
        <v>101</v>
      </c>
      <c r="F15" s="77"/>
      <c r="G15" s="77"/>
      <c r="H15" s="77"/>
      <c r="I15" s="77"/>
      <c r="J15" s="77"/>
      <c r="K15" s="16">
        <v>0</v>
      </c>
      <c r="L15" s="16">
        <v>0</v>
      </c>
      <c r="M15" s="16">
        <v>0</v>
      </c>
      <c r="N15" s="16">
        <v>0</v>
      </c>
      <c r="O15" s="37">
        <f t="shared" si="0"/>
        <v>0</v>
      </c>
    </row>
    <row r="16" spans="3:16" ht="15.75" x14ac:dyDescent="0.25">
      <c r="C16" s="16">
        <f t="shared" si="1"/>
        <v>9</v>
      </c>
      <c r="D16" s="16" t="s">
        <v>102</v>
      </c>
      <c r="E16" s="77" t="s">
        <v>103</v>
      </c>
      <c r="F16" s="77"/>
      <c r="G16" s="77"/>
      <c r="H16" s="77"/>
      <c r="I16" s="77"/>
      <c r="J16" s="77"/>
      <c r="K16" s="16">
        <v>70</v>
      </c>
      <c r="L16" s="16">
        <v>0</v>
      </c>
      <c r="M16" s="16">
        <v>0</v>
      </c>
      <c r="N16" s="16">
        <v>0</v>
      </c>
      <c r="O16" s="37">
        <f t="shared" si="0"/>
        <v>17.5</v>
      </c>
    </row>
    <row r="17" spans="3:15" ht="15.75" x14ac:dyDescent="0.25">
      <c r="C17" s="16">
        <f t="shared" si="1"/>
        <v>10</v>
      </c>
      <c r="D17" s="16" t="s">
        <v>104</v>
      </c>
      <c r="E17" s="77" t="s">
        <v>105</v>
      </c>
      <c r="F17" s="77"/>
      <c r="G17" s="77"/>
      <c r="H17" s="77"/>
      <c r="I17" s="77"/>
      <c r="J17" s="77"/>
      <c r="K17" s="16">
        <v>0</v>
      </c>
      <c r="L17" s="16">
        <v>0</v>
      </c>
      <c r="M17" s="16">
        <v>0</v>
      </c>
      <c r="N17" s="16">
        <v>0</v>
      </c>
      <c r="O17" s="37">
        <f t="shared" si="0"/>
        <v>0</v>
      </c>
    </row>
    <row r="18" spans="3:15" ht="15.75" x14ac:dyDescent="0.25">
      <c r="C18" s="16">
        <f t="shared" si="1"/>
        <v>11</v>
      </c>
      <c r="D18" s="16" t="s">
        <v>106</v>
      </c>
      <c r="E18" s="77" t="s">
        <v>107</v>
      </c>
      <c r="F18" s="77"/>
      <c r="G18" s="77"/>
      <c r="H18" s="77"/>
      <c r="I18" s="77"/>
      <c r="J18" s="77"/>
      <c r="K18" s="16">
        <v>100</v>
      </c>
      <c r="L18" s="16">
        <v>0</v>
      </c>
      <c r="M18" s="16">
        <v>0</v>
      </c>
      <c r="N18" s="16">
        <v>0</v>
      </c>
      <c r="O18" s="37">
        <f t="shared" si="0"/>
        <v>25</v>
      </c>
    </row>
    <row r="19" spans="3:15" ht="15.75" x14ac:dyDescent="0.25">
      <c r="C19" s="16">
        <f t="shared" si="1"/>
        <v>12</v>
      </c>
      <c r="D19" s="16" t="s">
        <v>108</v>
      </c>
      <c r="E19" s="77" t="s">
        <v>109</v>
      </c>
      <c r="F19" s="77"/>
      <c r="G19" s="77"/>
      <c r="H19" s="77"/>
      <c r="I19" s="77"/>
      <c r="J19" s="77"/>
      <c r="K19" s="16">
        <v>0</v>
      </c>
      <c r="L19" s="16">
        <v>0</v>
      </c>
      <c r="M19" s="16">
        <v>0</v>
      </c>
      <c r="N19" s="16">
        <v>0</v>
      </c>
      <c r="O19" s="37">
        <f t="shared" si="0"/>
        <v>0</v>
      </c>
    </row>
    <row r="20" spans="3:15" ht="15.75" x14ac:dyDescent="0.25">
      <c r="C20" s="16">
        <f t="shared" si="1"/>
        <v>13</v>
      </c>
      <c r="D20" s="16" t="s">
        <v>110</v>
      </c>
      <c r="E20" s="77" t="s">
        <v>111</v>
      </c>
      <c r="F20" s="77"/>
      <c r="G20" s="77"/>
      <c r="H20" s="77"/>
      <c r="I20" s="77"/>
      <c r="J20" s="77"/>
      <c r="K20" s="16">
        <v>70</v>
      </c>
      <c r="L20" s="16">
        <v>0</v>
      </c>
      <c r="M20" s="16">
        <v>0</v>
      </c>
      <c r="N20" s="16">
        <v>0</v>
      </c>
      <c r="O20" s="37">
        <f t="shared" si="0"/>
        <v>17.5</v>
      </c>
    </row>
    <row r="21" spans="3:15" ht="15.75" x14ac:dyDescent="0.25">
      <c r="C21" s="16">
        <f t="shared" si="1"/>
        <v>14</v>
      </c>
      <c r="D21" s="16" t="s">
        <v>112</v>
      </c>
      <c r="E21" s="77" t="s">
        <v>113</v>
      </c>
      <c r="F21" s="77"/>
      <c r="G21" s="77"/>
      <c r="H21" s="77"/>
      <c r="I21" s="77"/>
      <c r="J21" s="77"/>
      <c r="K21" s="16">
        <v>0</v>
      </c>
      <c r="L21" s="16">
        <v>0</v>
      </c>
      <c r="M21" s="16">
        <v>0</v>
      </c>
      <c r="N21" s="16">
        <v>0</v>
      </c>
      <c r="O21" s="37">
        <f t="shared" si="0"/>
        <v>0</v>
      </c>
    </row>
    <row r="22" spans="3:15" ht="15.75" x14ac:dyDescent="0.25">
      <c r="C22" s="16">
        <f t="shared" si="1"/>
        <v>15</v>
      </c>
      <c r="D22" s="16" t="s">
        <v>114</v>
      </c>
      <c r="E22" s="77" t="s">
        <v>115</v>
      </c>
      <c r="F22" s="77"/>
      <c r="G22" s="77"/>
      <c r="H22" s="77"/>
      <c r="I22" s="77"/>
      <c r="J22" s="77"/>
      <c r="K22" s="16">
        <v>75</v>
      </c>
      <c r="L22" s="16">
        <v>0</v>
      </c>
      <c r="M22" s="16">
        <v>0</v>
      </c>
      <c r="N22" s="16">
        <v>0</v>
      </c>
      <c r="O22" s="37">
        <f t="shared" si="0"/>
        <v>18.75</v>
      </c>
    </row>
    <row r="23" spans="3:15" ht="15.75" x14ac:dyDescent="0.25">
      <c r="C23" s="16">
        <f t="shared" si="1"/>
        <v>16</v>
      </c>
      <c r="D23" s="16" t="s">
        <v>116</v>
      </c>
      <c r="E23" s="77" t="s">
        <v>117</v>
      </c>
      <c r="F23" s="77"/>
      <c r="G23" s="77"/>
      <c r="H23" s="77"/>
      <c r="I23" s="77"/>
      <c r="J23" s="77"/>
      <c r="K23" s="16">
        <v>0</v>
      </c>
      <c r="L23" s="16">
        <v>0</v>
      </c>
      <c r="M23" s="16">
        <v>0</v>
      </c>
      <c r="N23" s="16">
        <v>0</v>
      </c>
      <c r="O23" s="37">
        <f t="shared" si="0"/>
        <v>0</v>
      </c>
    </row>
    <row r="24" spans="3:15" ht="15.75" x14ac:dyDescent="0.25">
      <c r="C24" s="16">
        <f t="shared" si="1"/>
        <v>17</v>
      </c>
      <c r="D24" s="16" t="s">
        <v>118</v>
      </c>
      <c r="E24" s="77" t="s">
        <v>119</v>
      </c>
      <c r="F24" s="77"/>
      <c r="G24" s="77"/>
      <c r="H24" s="77"/>
      <c r="I24" s="77"/>
      <c r="J24" s="77"/>
      <c r="K24" s="16">
        <v>70</v>
      </c>
      <c r="L24" s="16">
        <v>0</v>
      </c>
      <c r="M24" s="16">
        <v>0</v>
      </c>
      <c r="N24" s="16">
        <v>0</v>
      </c>
      <c r="O24" s="37">
        <f t="shared" si="0"/>
        <v>17.5</v>
      </c>
    </row>
    <row r="25" spans="3:15" ht="15.75" x14ac:dyDescent="0.25">
      <c r="C25" s="16">
        <f t="shared" si="1"/>
        <v>18</v>
      </c>
      <c r="D25" s="16" t="s">
        <v>120</v>
      </c>
      <c r="E25" s="77" t="s">
        <v>121</v>
      </c>
      <c r="F25" s="77"/>
      <c r="G25" s="77"/>
      <c r="H25" s="77"/>
      <c r="I25" s="77"/>
      <c r="J25" s="77"/>
      <c r="K25" s="16">
        <v>0</v>
      </c>
      <c r="L25" s="16">
        <v>0</v>
      </c>
      <c r="M25" s="16">
        <v>0</v>
      </c>
      <c r="N25" s="16">
        <v>0</v>
      </c>
      <c r="O25" s="37">
        <f t="shared" si="0"/>
        <v>0</v>
      </c>
    </row>
    <row r="26" spans="3:15" ht="15.75" x14ac:dyDescent="0.25">
      <c r="C26" s="16">
        <f t="shared" si="1"/>
        <v>19</v>
      </c>
      <c r="D26" s="16" t="s">
        <v>122</v>
      </c>
      <c r="E26" s="77" t="s">
        <v>123</v>
      </c>
      <c r="F26" s="77"/>
      <c r="G26" s="77"/>
      <c r="H26" s="77"/>
      <c r="I26" s="77"/>
      <c r="J26" s="77"/>
      <c r="K26" s="16">
        <v>0</v>
      </c>
      <c r="L26" s="16">
        <v>0</v>
      </c>
      <c r="M26" s="16">
        <v>0</v>
      </c>
      <c r="N26" s="16">
        <v>0</v>
      </c>
      <c r="O26" s="37">
        <f t="shared" si="0"/>
        <v>0</v>
      </c>
    </row>
    <row r="27" spans="3:15" ht="15.75" x14ac:dyDescent="0.25">
      <c r="C27" s="16">
        <f t="shared" si="1"/>
        <v>20</v>
      </c>
      <c r="D27" s="16" t="s">
        <v>124</v>
      </c>
      <c r="E27" s="77" t="s">
        <v>125</v>
      </c>
      <c r="F27" s="77"/>
      <c r="G27" s="77"/>
      <c r="H27" s="77"/>
      <c r="I27" s="77"/>
      <c r="J27" s="77"/>
      <c r="K27" s="16">
        <v>70</v>
      </c>
      <c r="L27" s="16">
        <v>0</v>
      </c>
      <c r="M27" s="16">
        <v>0</v>
      </c>
      <c r="N27" s="16">
        <v>0</v>
      </c>
      <c r="O27" s="37">
        <f t="shared" si="0"/>
        <v>17.5</v>
      </c>
    </row>
    <row r="28" spans="3:15" ht="15.75" x14ac:dyDescent="0.25">
      <c r="C28" s="16">
        <f t="shared" si="1"/>
        <v>21</v>
      </c>
      <c r="D28" s="16" t="s">
        <v>126</v>
      </c>
      <c r="E28" s="77" t="s">
        <v>127</v>
      </c>
      <c r="F28" s="77"/>
      <c r="G28" s="77"/>
      <c r="H28" s="77"/>
      <c r="I28" s="77"/>
      <c r="J28" s="77"/>
      <c r="K28" s="16">
        <v>70</v>
      </c>
      <c r="L28" s="16">
        <v>0</v>
      </c>
      <c r="M28" s="16">
        <v>0</v>
      </c>
      <c r="N28" s="16">
        <v>0</v>
      </c>
      <c r="O28" s="37">
        <f t="shared" si="0"/>
        <v>17.5</v>
      </c>
    </row>
    <row r="29" spans="3:15" ht="15.75" x14ac:dyDescent="0.25">
      <c r="C29" s="16">
        <f t="shared" si="1"/>
        <v>22</v>
      </c>
      <c r="D29" s="16" t="s">
        <v>128</v>
      </c>
      <c r="E29" s="77" t="s">
        <v>129</v>
      </c>
      <c r="F29" s="77"/>
      <c r="G29" s="77"/>
      <c r="H29" s="77"/>
      <c r="I29" s="77"/>
      <c r="J29" s="77"/>
      <c r="K29" s="16">
        <v>70</v>
      </c>
      <c r="L29" s="16">
        <v>0</v>
      </c>
      <c r="M29" s="16">
        <v>0</v>
      </c>
      <c r="N29" s="16">
        <v>0</v>
      </c>
      <c r="O29" s="37">
        <f t="shared" si="0"/>
        <v>17.5</v>
      </c>
    </row>
    <row r="30" spans="3:15" ht="15.75" x14ac:dyDescent="0.25">
      <c r="C30" s="16">
        <f t="shared" si="1"/>
        <v>23</v>
      </c>
      <c r="D30" s="16" t="s">
        <v>130</v>
      </c>
      <c r="E30" s="77" t="s">
        <v>131</v>
      </c>
      <c r="F30" s="77"/>
      <c r="G30" s="77"/>
      <c r="H30" s="77"/>
      <c r="I30" s="77"/>
      <c r="J30" s="77"/>
      <c r="K30" s="16">
        <v>70</v>
      </c>
      <c r="L30" s="16">
        <v>0</v>
      </c>
      <c r="M30" s="16">
        <v>0</v>
      </c>
      <c r="N30" s="16">
        <v>0</v>
      </c>
      <c r="O30" s="37">
        <f t="shared" si="0"/>
        <v>17.5</v>
      </c>
    </row>
    <row r="31" spans="3:15" ht="15.75" x14ac:dyDescent="0.25">
      <c r="C31" s="16">
        <f t="shared" si="1"/>
        <v>24</v>
      </c>
      <c r="D31" s="16" t="s">
        <v>132</v>
      </c>
      <c r="E31" s="77" t="s">
        <v>133</v>
      </c>
      <c r="F31" s="77"/>
      <c r="G31" s="77"/>
      <c r="H31" s="77"/>
      <c r="I31" s="77"/>
      <c r="J31" s="77"/>
      <c r="K31" s="16">
        <v>0</v>
      </c>
      <c r="L31" s="16">
        <v>0</v>
      </c>
      <c r="M31" s="16">
        <v>0</v>
      </c>
      <c r="N31" s="16">
        <v>0</v>
      </c>
      <c r="O31" s="37">
        <f t="shared" si="0"/>
        <v>0</v>
      </c>
    </row>
    <row r="32" spans="3:15" ht="15.75" x14ac:dyDescent="0.25">
      <c r="C32" s="16">
        <f t="shared" si="1"/>
        <v>25</v>
      </c>
      <c r="D32" s="16" t="s">
        <v>134</v>
      </c>
      <c r="E32" s="77" t="s">
        <v>135</v>
      </c>
      <c r="F32" s="77"/>
      <c r="G32" s="77"/>
      <c r="H32" s="77"/>
      <c r="I32" s="77"/>
      <c r="J32" s="77"/>
      <c r="K32" s="16">
        <v>70</v>
      </c>
      <c r="L32" s="16">
        <v>0</v>
      </c>
      <c r="M32" s="16">
        <v>0</v>
      </c>
      <c r="N32" s="16">
        <v>0</v>
      </c>
      <c r="O32" s="37">
        <f t="shared" si="0"/>
        <v>17.5</v>
      </c>
    </row>
    <row r="33" spans="3:15" ht="15.75" x14ac:dyDescent="0.25">
      <c r="C33" s="16"/>
      <c r="D33" s="16"/>
      <c r="E33" s="77"/>
      <c r="F33" s="77"/>
      <c r="G33" s="77"/>
      <c r="H33" s="77"/>
      <c r="I33" s="77"/>
      <c r="J33" s="77"/>
      <c r="K33" s="16"/>
      <c r="L33" s="16"/>
      <c r="M33" s="16"/>
      <c r="N33" s="16"/>
      <c r="O33" s="110"/>
    </row>
    <row r="34" spans="3:15" ht="15.75" x14ac:dyDescent="0.25">
      <c r="C34" s="16"/>
      <c r="D34" s="16"/>
      <c r="E34" s="77"/>
      <c r="F34" s="77"/>
      <c r="G34" s="77"/>
      <c r="H34" s="77"/>
      <c r="I34" s="77"/>
      <c r="J34" s="77"/>
      <c r="K34" s="16"/>
      <c r="L34" s="16"/>
      <c r="M34" s="16"/>
      <c r="N34" s="16"/>
      <c r="O34" s="110"/>
    </row>
    <row r="35" spans="3:15" ht="15.75" x14ac:dyDescent="0.25">
      <c r="C35" s="16"/>
      <c r="D35" s="16"/>
      <c r="E35" s="77"/>
      <c r="F35" s="77"/>
      <c r="G35" s="77"/>
      <c r="H35" s="77"/>
      <c r="I35" s="77"/>
      <c r="J35" s="77"/>
      <c r="K35" s="16"/>
      <c r="L35" s="16"/>
      <c r="M35" s="16"/>
      <c r="N35" s="16"/>
      <c r="O35" s="110"/>
    </row>
    <row r="36" spans="3:15" ht="15.75" x14ac:dyDescent="0.25">
      <c r="C36" s="16"/>
      <c r="D36" s="16"/>
      <c r="E36" s="77"/>
      <c r="F36" s="77"/>
      <c r="G36" s="77"/>
      <c r="H36" s="77"/>
      <c r="I36" s="77"/>
      <c r="J36" s="77"/>
      <c r="K36" s="16"/>
      <c r="L36" s="16"/>
      <c r="M36" s="16"/>
      <c r="N36" s="16"/>
      <c r="O36" s="110"/>
    </row>
    <row r="37" spans="3:15" ht="15.75" x14ac:dyDescent="0.25">
      <c r="C37" s="16"/>
      <c r="D37" s="16"/>
      <c r="E37" s="77"/>
      <c r="F37" s="77"/>
      <c r="G37" s="77"/>
      <c r="H37" s="77"/>
      <c r="I37" s="77"/>
      <c r="J37" s="77"/>
      <c r="K37" s="16"/>
      <c r="L37" s="16"/>
      <c r="M37" s="16"/>
      <c r="N37" s="16"/>
      <c r="O37" s="110"/>
    </row>
    <row r="38" spans="3:15" ht="15.75" x14ac:dyDescent="0.25">
      <c r="C38" s="16"/>
      <c r="D38" s="16"/>
      <c r="E38" s="77"/>
      <c r="F38" s="77"/>
      <c r="G38" s="77"/>
      <c r="H38" s="77"/>
      <c r="I38" s="77"/>
      <c r="J38" s="77"/>
      <c r="K38" s="16"/>
      <c r="L38" s="16"/>
      <c r="M38" s="16"/>
      <c r="N38" s="16"/>
      <c r="O38" s="110"/>
    </row>
    <row r="39" spans="3:15" ht="15.75" x14ac:dyDescent="0.25">
      <c r="C39" s="16"/>
      <c r="D39" s="16"/>
      <c r="E39" s="77"/>
      <c r="F39" s="77"/>
      <c r="G39" s="77"/>
      <c r="H39" s="77"/>
      <c r="I39" s="77"/>
      <c r="J39" s="77"/>
      <c r="K39" s="16"/>
      <c r="L39" s="16"/>
      <c r="M39" s="16"/>
      <c r="N39" s="16"/>
      <c r="O39" s="110"/>
    </row>
    <row r="40" spans="3:15" ht="15.75" x14ac:dyDescent="0.25">
      <c r="C40" s="16"/>
      <c r="D40" s="16"/>
      <c r="E40" s="77"/>
      <c r="F40" s="77"/>
      <c r="G40" s="77"/>
      <c r="H40" s="77"/>
      <c r="I40" s="77"/>
      <c r="J40" s="77"/>
      <c r="K40" s="16"/>
      <c r="L40" s="16"/>
      <c r="M40" s="16"/>
      <c r="N40" s="16"/>
      <c r="O40" s="110"/>
    </row>
    <row r="41" spans="3:15" ht="15.75" x14ac:dyDescent="0.25">
      <c r="C41" s="16"/>
      <c r="D41" s="16"/>
      <c r="E41" s="77"/>
      <c r="F41" s="77"/>
      <c r="G41" s="77"/>
      <c r="H41" s="77"/>
      <c r="I41" s="77"/>
      <c r="J41" s="77"/>
      <c r="K41" s="16"/>
      <c r="L41" s="16"/>
      <c r="M41" s="16"/>
      <c r="N41" s="16"/>
      <c r="O41" s="110"/>
    </row>
    <row r="42" spans="3:15" ht="15.75" x14ac:dyDescent="0.25">
      <c r="C42" s="50"/>
      <c r="D42" s="50"/>
      <c r="E42" s="86"/>
      <c r="F42" s="87"/>
      <c r="G42" s="87"/>
      <c r="H42" s="87"/>
      <c r="I42" s="87"/>
      <c r="J42" s="88"/>
      <c r="K42" s="60"/>
      <c r="L42" s="60"/>
      <c r="M42" s="50"/>
      <c r="N42" s="50"/>
      <c r="O42" s="51"/>
    </row>
    <row r="43" spans="3:15" ht="18.75" x14ac:dyDescent="0.3">
      <c r="C43" s="52"/>
      <c r="D43" s="53"/>
      <c r="E43" s="86" t="s">
        <v>43</v>
      </c>
      <c r="F43" s="87"/>
      <c r="G43" s="87"/>
      <c r="H43" s="87"/>
      <c r="I43" s="87"/>
      <c r="J43" s="88"/>
      <c r="K43" s="43">
        <f>COUNTIF(K7:K40,"&gt;=78")</f>
        <v>2</v>
      </c>
      <c r="L43" s="43">
        <f>COUNTIF(L7:L40,"&gt;=87")</f>
        <v>0</v>
      </c>
      <c r="M43" s="53"/>
      <c r="N43" s="53"/>
      <c r="O43" s="54"/>
    </row>
    <row r="44" spans="3:15" x14ac:dyDescent="0.25">
      <c r="D44" s="82"/>
      <c r="E44" s="82"/>
      <c r="F44" s="1"/>
      <c r="I44" s="91" t="s">
        <v>16</v>
      </c>
      <c r="J44" s="91"/>
      <c r="K44" s="10">
        <f>COUNTIF(K8:K32,"&gt;=70")</f>
        <v>13</v>
      </c>
      <c r="L44" s="10">
        <f>COUNTIF(L8:L41,"&gt;=70")</f>
        <v>0</v>
      </c>
      <c r="M44" s="10">
        <f>COUNTIF(M8:M43,"&gt;=70")</f>
        <v>0</v>
      </c>
      <c r="N44" s="10">
        <f>COUNTIF(N8:N43,"&gt;=70")</f>
        <v>0</v>
      </c>
      <c r="O44" s="14">
        <f>COUNTIF(O8:O41,"&gt;=70")</f>
        <v>0</v>
      </c>
    </row>
    <row r="45" spans="3:15" x14ac:dyDescent="0.25">
      <c r="D45" s="82"/>
      <c r="E45" s="82"/>
      <c r="F45" s="7"/>
      <c r="I45" s="89" t="s">
        <v>17</v>
      </c>
      <c r="J45" s="89"/>
      <c r="K45" s="11">
        <f>COUNTIF(K8:K32,"&lt;70")</f>
        <v>12</v>
      </c>
      <c r="L45" s="11">
        <f>COUNTIF(L8:L41,"&lt;70")</f>
        <v>25</v>
      </c>
      <c r="M45" s="11">
        <f>COUNTIF(M8:M43,"&lt;70")</f>
        <v>25</v>
      </c>
      <c r="N45" s="11">
        <f>COUNTIF(N8:N43,"&lt;70")</f>
        <v>25</v>
      </c>
      <c r="O45" s="11">
        <f>COUNTIF(O8:O43,"&lt;70")</f>
        <v>25</v>
      </c>
    </row>
    <row r="46" spans="3:15" x14ac:dyDescent="0.25">
      <c r="D46" s="82"/>
      <c r="E46" s="82"/>
      <c r="F46" s="82"/>
      <c r="I46" s="89" t="s">
        <v>18</v>
      </c>
      <c r="J46" s="89"/>
      <c r="K46" s="11">
        <f>COUNT(K8:K32)</f>
        <v>25</v>
      </c>
      <c r="L46" s="11">
        <f>COUNT(L8:L41)</f>
        <v>25</v>
      </c>
      <c r="M46" s="11">
        <f>COUNT(M8:M43)</f>
        <v>25</v>
      </c>
      <c r="N46" s="11">
        <f>COUNT(N8:N43)</f>
        <v>25</v>
      </c>
      <c r="O46" s="11">
        <f>COUNT(O8:O43)</f>
        <v>25</v>
      </c>
    </row>
    <row r="47" spans="3:15" x14ac:dyDescent="0.25">
      <c r="D47" s="82"/>
      <c r="E47" s="82"/>
      <c r="F47" s="1"/>
      <c r="I47" s="90" t="s">
        <v>13</v>
      </c>
      <c r="J47" s="90"/>
      <c r="K47" s="12">
        <f>K44/K46</f>
        <v>0.52</v>
      </c>
      <c r="L47" s="13">
        <f t="shared" ref="L47:O47" si="2">L44/L46</f>
        <v>0</v>
      </c>
      <c r="M47" s="13">
        <f t="shared" si="2"/>
        <v>0</v>
      </c>
      <c r="N47" s="13">
        <f t="shared" si="2"/>
        <v>0</v>
      </c>
      <c r="O47" s="13">
        <f t="shared" si="2"/>
        <v>0</v>
      </c>
    </row>
    <row r="48" spans="3:15" x14ac:dyDescent="0.25">
      <c r="D48" s="82"/>
      <c r="E48" s="82"/>
      <c r="F48" s="1"/>
      <c r="I48" s="90" t="s">
        <v>14</v>
      </c>
      <c r="J48" s="90"/>
      <c r="K48" s="12">
        <f>K45/K46</f>
        <v>0.48</v>
      </c>
      <c r="L48" s="12">
        <f t="shared" ref="L48:O48" si="3">L45/L46</f>
        <v>1</v>
      </c>
      <c r="M48" s="13">
        <f t="shared" si="3"/>
        <v>1</v>
      </c>
      <c r="N48" s="13">
        <f t="shared" si="3"/>
        <v>1</v>
      </c>
      <c r="O48" s="13">
        <f t="shared" si="3"/>
        <v>1</v>
      </c>
    </row>
    <row r="49" spans="4:14" x14ac:dyDescent="0.25">
      <c r="D49" s="82"/>
      <c r="E49" s="82"/>
      <c r="F49" s="7"/>
    </row>
    <row r="50" spans="4:14" x14ac:dyDescent="0.25">
      <c r="D50" s="1"/>
      <c r="E50" s="1"/>
      <c r="F50" s="7"/>
    </row>
    <row r="51" spans="4:14" x14ac:dyDescent="0.25">
      <c r="K51" s="84"/>
      <c r="L51" s="84"/>
      <c r="M51" s="84"/>
      <c r="N51" s="84"/>
    </row>
    <row r="52" spans="4:14" x14ac:dyDescent="0.25">
      <c r="K52" s="85" t="s">
        <v>15</v>
      </c>
      <c r="L52" s="85"/>
      <c r="M52" s="85"/>
      <c r="N52" s="85"/>
    </row>
  </sheetData>
  <sortState ref="E8:J41">
    <sortCondition ref="E8:E41"/>
  </sortState>
  <mergeCells count="56">
    <mergeCell ref="D49:E49"/>
    <mergeCell ref="K51:N51"/>
    <mergeCell ref="K52:N52"/>
    <mergeCell ref="E42:J42"/>
    <mergeCell ref="D46:F46"/>
    <mergeCell ref="I46:J46"/>
    <mergeCell ref="D47:E47"/>
    <mergeCell ref="I47:J47"/>
    <mergeCell ref="D48:E48"/>
    <mergeCell ref="I48:J48"/>
    <mergeCell ref="E43:J43"/>
    <mergeCell ref="D44:E44"/>
    <mergeCell ref="I44:J44"/>
    <mergeCell ref="D45:E45"/>
    <mergeCell ref="I45:J45"/>
    <mergeCell ref="E37:J37"/>
    <mergeCell ref="E38:J38"/>
    <mergeCell ref="E39:J39"/>
    <mergeCell ref="E40:J40"/>
    <mergeCell ref="E41:J41"/>
    <mergeCell ref="E36:J36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24:J24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38"/>
  <sheetViews>
    <sheetView zoomScaleNormal="100" workbookViewId="0">
      <selection activeCell="O4" sqref="O4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9.140625" customWidth="1"/>
    <col min="12" max="12" width="8.85546875" customWidth="1"/>
    <col min="13" max="13" width="8" customWidth="1"/>
    <col min="14" max="14" width="8.28515625" customWidth="1"/>
    <col min="15" max="15" width="11" customWidth="1"/>
    <col min="16" max="17" width="5.7109375" customWidth="1"/>
  </cols>
  <sheetData>
    <row r="1" spans="3:16" ht="15.75" x14ac:dyDescent="0.25">
      <c r="C1" s="78" t="s">
        <v>40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2"/>
      <c r="P1" s="2"/>
    </row>
    <row r="2" spans="3:16" x14ac:dyDescent="0.25">
      <c r="D2" s="79" t="s">
        <v>8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1"/>
      <c r="P2" s="1"/>
    </row>
    <row r="3" spans="3:16" x14ac:dyDescent="0.25">
      <c r="D3" t="s">
        <v>0</v>
      </c>
      <c r="E3" s="95" t="s">
        <v>138</v>
      </c>
      <c r="F3" s="95"/>
      <c r="G3" s="95"/>
      <c r="H3" s="95"/>
      <c r="J3" t="s">
        <v>1</v>
      </c>
      <c r="K3" s="96" t="s">
        <v>139</v>
      </c>
      <c r="L3" s="96"/>
      <c r="N3" t="s">
        <v>2</v>
      </c>
      <c r="O3" s="39">
        <v>45048</v>
      </c>
    </row>
    <row r="4" spans="3:16" ht="6.75" customHeight="1" x14ac:dyDescent="0.25"/>
    <row r="5" spans="3:16" x14ac:dyDescent="0.25">
      <c r="D5" t="s">
        <v>3</v>
      </c>
      <c r="E5" s="96" t="s">
        <v>22</v>
      </c>
      <c r="F5" s="96"/>
      <c r="G5" s="96"/>
      <c r="H5" s="96"/>
      <c r="J5" s="82" t="s">
        <v>19</v>
      </c>
      <c r="K5" s="82"/>
      <c r="L5" s="15" t="s">
        <v>140</v>
      </c>
      <c r="M5" s="15"/>
      <c r="N5" s="15"/>
      <c r="O5" s="15"/>
    </row>
    <row r="6" spans="3:16" ht="11.25" customHeight="1" x14ac:dyDescent="0.25">
      <c r="L6" s="15"/>
      <c r="M6" s="15"/>
      <c r="N6" s="15"/>
      <c r="O6" s="15"/>
    </row>
    <row r="7" spans="3:16" x14ac:dyDescent="0.25">
      <c r="C7" s="3" t="s">
        <v>4</v>
      </c>
      <c r="D7" s="3" t="s">
        <v>6</v>
      </c>
      <c r="E7" s="83" t="s">
        <v>5</v>
      </c>
      <c r="F7" s="83"/>
      <c r="G7" s="83"/>
      <c r="H7" s="83"/>
      <c r="I7" s="83"/>
      <c r="J7" s="83"/>
      <c r="K7" s="4" t="s">
        <v>7</v>
      </c>
      <c r="L7" s="4" t="s">
        <v>10</v>
      </c>
      <c r="M7" s="4" t="s">
        <v>11</v>
      </c>
      <c r="N7" s="4" t="s">
        <v>12</v>
      </c>
      <c r="O7" s="8" t="s">
        <v>20</v>
      </c>
    </row>
    <row r="8" spans="3:16" ht="15.75" x14ac:dyDescent="0.25">
      <c r="C8" s="6">
        <v>1</v>
      </c>
      <c r="D8" s="16" t="s">
        <v>146</v>
      </c>
      <c r="E8" s="92" t="s">
        <v>141</v>
      </c>
      <c r="F8" s="93" t="s">
        <v>23</v>
      </c>
      <c r="G8" s="93" t="s">
        <v>23</v>
      </c>
      <c r="H8" s="93" t="s">
        <v>23</v>
      </c>
      <c r="I8" s="93" t="s">
        <v>23</v>
      </c>
      <c r="J8" s="94" t="s">
        <v>23</v>
      </c>
      <c r="K8" s="40">
        <v>0</v>
      </c>
      <c r="L8" s="16">
        <v>0</v>
      </c>
      <c r="M8" s="16">
        <v>0</v>
      </c>
      <c r="N8" s="16">
        <v>0</v>
      </c>
      <c r="O8" s="37">
        <f>SUM(K8:N8)/4</f>
        <v>0</v>
      </c>
    </row>
    <row r="9" spans="3:16" ht="15.75" x14ac:dyDescent="0.25">
      <c r="C9" s="6">
        <f>C8+1</f>
        <v>2</v>
      </c>
      <c r="D9" s="16" t="s">
        <v>145</v>
      </c>
      <c r="E9" s="92" t="s">
        <v>142</v>
      </c>
      <c r="F9" s="93" t="s">
        <v>24</v>
      </c>
      <c r="G9" s="93" t="s">
        <v>24</v>
      </c>
      <c r="H9" s="93" t="s">
        <v>24</v>
      </c>
      <c r="I9" s="93" t="s">
        <v>24</v>
      </c>
      <c r="J9" s="94" t="s">
        <v>24</v>
      </c>
      <c r="K9" s="40">
        <v>90</v>
      </c>
      <c r="L9" s="16">
        <v>0</v>
      </c>
      <c r="M9" s="16">
        <v>0</v>
      </c>
      <c r="N9" s="16">
        <v>0</v>
      </c>
      <c r="O9" s="37">
        <f t="shared" ref="O9:O24" si="0">SUM(K9:N9)/4</f>
        <v>22.5</v>
      </c>
    </row>
    <row r="10" spans="3:16" ht="15.75" x14ac:dyDescent="0.25">
      <c r="C10" s="6">
        <f t="shared" ref="C10:C16" si="1">C9+1</f>
        <v>3</v>
      </c>
      <c r="D10" s="16" t="s">
        <v>143</v>
      </c>
      <c r="E10" s="92" t="s">
        <v>144</v>
      </c>
      <c r="F10" s="93" t="s">
        <v>25</v>
      </c>
      <c r="G10" s="93" t="s">
        <v>25</v>
      </c>
      <c r="H10" s="93" t="s">
        <v>25</v>
      </c>
      <c r="I10" s="93" t="s">
        <v>25</v>
      </c>
      <c r="J10" s="94" t="s">
        <v>25</v>
      </c>
      <c r="K10" s="40">
        <v>70</v>
      </c>
      <c r="L10" s="16">
        <v>0</v>
      </c>
      <c r="M10" s="16">
        <v>0</v>
      </c>
      <c r="N10" s="16">
        <v>0</v>
      </c>
      <c r="O10" s="37">
        <f t="shared" si="0"/>
        <v>17.5</v>
      </c>
    </row>
    <row r="11" spans="3:16" ht="15.75" x14ac:dyDescent="0.25">
      <c r="C11" s="6">
        <f t="shared" si="1"/>
        <v>4</v>
      </c>
      <c r="D11" s="16" t="s">
        <v>147</v>
      </c>
      <c r="E11" s="92" t="s">
        <v>148</v>
      </c>
      <c r="F11" s="93" t="s">
        <v>26</v>
      </c>
      <c r="G11" s="93" t="s">
        <v>26</v>
      </c>
      <c r="H11" s="93" t="s">
        <v>26</v>
      </c>
      <c r="I11" s="93" t="s">
        <v>26</v>
      </c>
      <c r="J11" s="94" t="s">
        <v>26</v>
      </c>
      <c r="K11" s="40">
        <v>80</v>
      </c>
      <c r="L11" s="16">
        <v>0</v>
      </c>
      <c r="M11" s="16">
        <v>0</v>
      </c>
      <c r="N11" s="16">
        <v>0</v>
      </c>
      <c r="O11" s="37">
        <f t="shared" si="0"/>
        <v>20</v>
      </c>
    </row>
    <row r="12" spans="3:16" ht="15.75" x14ac:dyDescent="0.25">
      <c r="C12" s="6">
        <f t="shared" si="1"/>
        <v>5</v>
      </c>
      <c r="D12" s="16" t="s">
        <v>149</v>
      </c>
      <c r="E12" s="92" t="s">
        <v>150</v>
      </c>
      <c r="F12" s="93" t="s">
        <v>27</v>
      </c>
      <c r="G12" s="93" t="s">
        <v>27</v>
      </c>
      <c r="H12" s="93" t="s">
        <v>27</v>
      </c>
      <c r="I12" s="93" t="s">
        <v>27</v>
      </c>
      <c r="J12" s="94" t="s">
        <v>27</v>
      </c>
      <c r="K12" s="40">
        <v>75</v>
      </c>
      <c r="L12" s="16">
        <v>0</v>
      </c>
      <c r="M12" s="16">
        <v>0</v>
      </c>
      <c r="N12" s="16">
        <v>0</v>
      </c>
      <c r="O12" s="37">
        <f t="shared" si="0"/>
        <v>18.75</v>
      </c>
    </row>
    <row r="13" spans="3:16" ht="15.75" x14ac:dyDescent="0.25">
      <c r="C13" s="6">
        <f t="shared" si="1"/>
        <v>6</v>
      </c>
      <c r="D13" s="16" t="s">
        <v>151</v>
      </c>
      <c r="E13" s="92" t="s">
        <v>152</v>
      </c>
      <c r="F13" s="93" t="s">
        <v>28</v>
      </c>
      <c r="G13" s="93" t="s">
        <v>28</v>
      </c>
      <c r="H13" s="93" t="s">
        <v>28</v>
      </c>
      <c r="I13" s="93" t="s">
        <v>28</v>
      </c>
      <c r="J13" s="94" t="s">
        <v>28</v>
      </c>
      <c r="K13" s="40">
        <v>70</v>
      </c>
      <c r="L13" s="16">
        <v>0</v>
      </c>
      <c r="M13" s="16">
        <v>0</v>
      </c>
      <c r="N13" s="16">
        <v>0</v>
      </c>
      <c r="O13" s="37">
        <f t="shared" si="0"/>
        <v>17.5</v>
      </c>
    </row>
    <row r="14" spans="3:16" ht="15.75" x14ac:dyDescent="0.25">
      <c r="C14" s="6">
        <f t="shared" si="1"/>
        <v>7</v>
      </c>
      <c r="D14" s="16" t="s">
        <v>153</v>
      </c>
      <c r="E14" s="92" t="s">
        <v>154</v>
      </c>
      <c r="F14" s="93" t="s">
        <v>29</v>
      </c>
      <c r="G14" s="93" t="s">
        <v>29</v>
      </c>
      <c r="H14" s="93" t="s">
        <v>29</v>
      </c>
      <c r="I14" s="93" t="s">
        <v>29</v>
      </c>
      <c r="J14" s="94" t="s">
        <v>29</v>
      </c>
      <c r="K14" s="40">
        <v>70</v>
      </c>
      <c r="L14" s="16">
        <v>0</v>
      </c>
      <c r="M14" s="16">
        <v>0</v>
      </c>
      <c r="N14" s="16">
        <v>0</v>
      </c>
      <c r="O14" s="37">
        <f t="shared" si="0"/>
        <v>17.5</v>
      </c>
    </row>
    <row r="15" spans="3:16" ht="15.75" x14ac:dyDescent="0.25">
      <c r="C15" s="6">
        <f t="shared" si="1"/>
        <v>8</v>
      </c>
      <c r="D15" s="16" t="s">
        <v>155</v>
      </c>
      <c r="E15" s="92" t="s">
        <v>156</v>
      </c>
      <c r="F15" s="93" t="s">
        <v>30</v>
      </c>
      <c r="G15" s="93" t="s">
        <v>30</v>
      </c>
      <c r="H15" s="93" t="s">
        <v>30</v>
      </c>
      <c r="I15" s="93" t="s">
        <v>30</v>
      </c>
      <c r="J15" s="94" t="s">
        <v>30</v>
      </c>
      <c r="K15" s="40">
        <v>90</v>
      </c>
      <c r="L15" s="16">
        <v>0</v>
      </c>
      <c r="M15" s="16">
        <v>0</v>
      </c>
      <c r="N15" s="16">
        <v>0</v>
      </c>
      <c r="O15" s="37">
        <f t="shared" si="0"/>
        <v>22.5</v>
      </c>
    </row>
    <row r="16" spans="3:16" ht="15.75" x14ac:dyDescent="0.25">
      <c r="C16" s="6">
        <f t="shared" si="1"/>
        <v>9</v>
      </c>
      <c r="D16" s="16" t="s">
        <v>157</v>
      </c>
      <c r="E16" s="92" t="s">
        <v>158</v>
      </c>
      <c r="F16" s="93" t="s">
        <v>31</v>
      </c>
      <c r="G16" s="93" t="s">
        <v>31</v>
      </c>
      <c r="H16" s="93" t="s">
        <v>31</v>
      </c>
      <c r="I16" s="93" t="s">
        <v>31</v>
      </c>
      <c r="J16" s="94" t="s">
        <v>31</v>
      </c>
      <c r="K16" s="40">
        <v>80</v>
      </c>
      <c r="L16" s="16">
        <v>0</v>
      </c>
      <c r="M16" s="16">
        <v>0</v>
      </c>
      <c r="N16" s="16">
        <v>0</v>
      </c>
      <c r="O16" s="37">
        <f t="shared" si="0"/>
        <v>20</v>
      </c>
    </row>
    <row r="17" spans="3:15" ht="15.75" x14ac:dyDescent="0.25">
      <c r="C17" s="6">
        <f t="shared" ref="C17:C27" si="2">C16+1</f>
        <v>10</v>
      </c>
      <c r="D17" s="16" t="s">
        <v>159</v>
      </c>
      <c r="E17" s="92" t="s">
        <v>160</v>
      </c>
      <c r="F17" s="93"/>
      <c r="G17" s="93"/>
      <c r="H17" s="93"/>
      <c r="I17" s="93"/>
      <c r="J17" s="94"/>
      <c r="K17" s="40">
        <v>80</v>
      </c>
      <c r="L17" s="16">
        <v>0</v>
      </c>
      <c r="M17" s="16">
        <v>0</v>
      </c>
      <c r="N17" s="16">
        <v>0</v>
      </c>
      <c r="O17" s="37">
        <f t="shared" si="0"/>
        <v>20</v>
      </c>
    </row>
    <row r="18" spans="3:15" ht="15.75" x14ac:dyDescent="0.25">
      <c r="C18" s="6">
        <f t="shared" si="2"/>
        <v>11</v>
      </c>
      <c r="D18" s="16" t="s">
        <v>161</v>
      </c>
      <c r="E18" s="92" t="s">
        <v>162</v>
      </c>
      <c r="F18" s="93" t="s">
        <v>32</v>
      </c>
      <c r="G18" s="93" t="s">
        <v>32</v>
      </c>
      <c r="H18" s="93" t="s">
        <v>32</v>
      </c>
      <c r="I18" s="93" t="s">
        <v>32</v>
      </c>
      <c r="J18" s="94" t="s">
        <v>32</v>
      </c>
      <c r="K18" s="40">
        <v>80</v>
      </c>
      <c r="L18" s="16">
        <v>0</v>
      </c>
      <c r="M18" s="16">
        <v>0</v>
      </c>
      <c r="N18" s="16">
        <v>0</v>
      </c>
      <c r="O18" s="37">
        <f t="shared" si="0"/>
        <v>20</v>
      </c>
    </row>
    <row r="19" spans="3:15" ht="15.75" x14ac:dyDescent="0.25">
      <c r="C19" s="6">
        <f t="shared" si="2"/>
        <v>12</v>
      </c>
      <c r="D19" s="16" t="s">
        <v>163</v>
      </c>
      <c r="E19" s="92" t="s">
        <v>164</v>
      </c>
      <c r="F19" s="93" t="s">
        <v>33</v>
      </c>
      <c r="G19" s="93" t="s">
        <v>33</v>
      </c>
      <c r="H19" s="93" t="s">
        <v>33</v>
      </c>
      <c r="I19" s="93" t="s">
        <v>33</v>
      </c>
      <c r="J19" s="94" t="s">
        <v>33</v>
      </c>
      <c r="K19" s="40">
        <v>70</v>
      </c>
      <c r="L19" s="16">
        <v>0</v>
      </c>
      <c r="M19" s="16">
        <v>0</v>
      </c>
      <c r="N19" s="16">
        <v>0</v>
      </c>
      <c r="O19" s="37">
        <f t="shared" si="0"/>
        <v>17.5</v>
      </c>
    </row>
    <row r="20" spans="3:15" ht="15.75" x14ac:dyDescent="0.25">
      <c r="C20" s="6">
        <f t="shared" si="2"/>
        <v>13</v>
      </c>
      <c r="D20" s="16" t="s">
        <v>165</v>
      </c>
      <c r="E20" s="92" t="s">
        <v>166</v>
      </c>
      <c r="F20" s="93" t="s">
        <v>34</v>
      </c>
      <c r="G20" s="93" t="s">
        <v>34</v>
      </c>
      <c r="H20" s="93" t="s">
        <v>34</v>
      </c>
      <c r="I20" s="93" t="s">
        <v>34</v>
      </c>
      <c r="J20" s="94" t="s">
        <v>34</v>
      </c>
      <c r="K20" s="40">
        <v>70</v>
      </c>
      <c r="L20" s="16">
        <v>0</v>
      </c>
      <c r="M20" s="16">
        <v>0</v>
      </c>
      <c r="N20" s="16">
        <v>0</v>
      </c>
      <c r="O20" s="37">
        <f t="shared" si="0"/>
        <v>17.5</v>
      </c>
    </row>
    <row r="21" spans="3:15" ht="15.75" x14ac:dyDescent="0.25">
      <c r="C21" s="6">
        <f t="shared" si="2"/>
        <v>14</v>
      </c>
      <c r="D21" s="16" t="s">
        <v>167</v>
      </c>
      <c r="E21" s="92" t="s">
        <v>168</v>
      </c>
      <c r="F21" s="93" t="s">
        <v>35</v>
      </c>
      <c r="G21" s="93" t="s">
        <v>35</v>
      </c>
      <c r="H21" s="93" t="s">
        <v>35</v>
      </c>
      <c r="I21" s="93" t="s">
        <v>35</v>
      </c>
      <c r="J21" s="94" t="s">
        <v>35</v>
      </c>
      <c r="K21" s="40">
        <v>80</v>
      </c>
      <c r="L21" s="16">
        <v>0</v>
      </c>
      <c r="M21" s="16">
        <v>0</v>
      </c>
      <c r="N21" s="16">
        <v>0</v>
      </c>
      <c r="O21" s="37">
        <f t="shared" si="0"/>
        <v>20</v>
      </c>
    </row>
    <row r="22" spans="3:15" ht="15.75" x14ac:dyDescent="0.25">
      <c r="C22" s="6"/>
      <c r="D22" s="16"/>
      <c r="E22" s="92"/>
      <c r="F22" s="93" t="s">
        <v>36</v>
      </c>
      <c r="G22" s="93" t="s">
        <v>36</v>
      </c>
      <c r="H22" s="93" t="s">
        <v>36</v>
      </c>
      <c r="I22" s="93" t="s">
        <v>36</v>
      </c>
      <c r="J22" s="94" t="s">
        <v>36</v>
      </c>
      <c r="K22" s="40"/>
      <c r="L22" s="16"/>
      <c r="M22" s="16"/>
      <c r="N22" s="16"/>
      <c r="O22" s="110"/>
    </row>
    <row r="23" spans="3:15" ht="15.75" x14ac:dyDescent="0.25">
      <c r="C23" s="6"/>
      <c r="D23" s="16"/>
      <c r="E23" s="92"/>
      <c r="F23" s="93"/>
      <c r="G23" s="93"/>
      <c r="H23" s="93"/>
      <c r="I23" s="93"/>
      <c r="J23" s="94"/>
      <c r="K23" s="40"/>
      <c r="L23" s="16"/>
      <c r="M23" s="16"/>
      <c r="N23" s="16"/>
      <c r="O23" s="110"/>
    </row>
    <row r="24" spans="3:15" ht="15.75" x14ac:dyDescent="0.25">
      <c r="C24" s="6"/>
      <c r="D24" s="16"/>
      <c r="E24" s="92"/>
      <c r="F24" s="93"/>
      <c r="G24" s="93"/>
      <c r="H24" s="93"/>
      <c r="I24" s="93"/>
      <c r="J24" s="94"/>
      <c r="K24" s="40"/>
      <c r="L24" s="16"/>
      <c r="M24" s="16"/>
      <c r="N24" s="16"/>
      <c r="O24" s="110"/>
    </row>
    <row r="25" spans="3:15" x14ac:dyDescent="0.25">
      <c r="C25" s="6"/>
      <c r="D25" s="6"/>
      <c r="E25" s="97"/>
      <c r="F25" s="97"/>
      <c r="G25" s="97"/>
      <c r="H25" s="97"/>
      <c r="I25" s="97"/>
      <c r="J25" s="97"/>
      <c r="K25" s="4"/>
      <c r="L25" s="18"/>
      <c r="M25" s="18"/>
      <c r="N25" s="18"/>
      <c r="O25" s="17"/>
    </row>
    <row r="26" spans="3:15" x14ac:dyDescent="0.25">
      <c r="C26" s="6"/>
      <c r="D26" s="6"/>
      <c r="E26" s="98"/>
      <c r="F26" s="98"/>
      <c r="G26" s="98"/>
      <c r="H26" s="98"/>
      <c r="I26" s="98"/>
      <c r="J26" s="98"/>
      <c r="K26" s="49"/>
      <c r="L26" s="18"/>
      <c r="M26" s="18"/>
      <c r="N26" s="18"/>
      <c r="O26" s="17"/>
    </row>
    <row r="27" spans="3:15" x14ac:dyDescent="0.25">
      <c r="C27" s="6"/>
      <c r="D27" s="6"/>
      <c r="E27" s="99"/>
      <c r="F27" s="99"/>
      <c r="G27" s="99"/>
      <c r="H27" s="99"/>
      <c r="I27" s="99"/>
      <c r="J27" s="99"/>
      <c r="K27" s="42"/>
      <c r="L27" s="44"/>
      <c r="M27" s="18"/>
      <c r="N27" s="18"/>
      <c r="O27" s="17"/>
    </row>
    <row r="28" spans="3:15" x14ac:dyDescent="0.25">
      <c r="C28" s="3"/>
      <c r="D28" s="6"/>
      <c r="E28" s="86" t="s">
        <v>42</v>
      </c>
      <c r="F28" s="87"/>
      <c r="G28" s="87"/>
      <c r="H28" s="87"/>
      <c r="I28" s="87"/>
      <c r="J28" s="88"/>
      <c r="K28" s="42">
        <f>SUM(K8:K24)/17</f>
        <v>59.117647058823529</v>
      </c>
      <c r="L28" s="44"/>
      <c r="M28" s="18"/>
      <c r="N28" s="18"/>
      <c r="O28" s="17"/>
    </row>
    <row r="29" spans="3:15" ht="18.75" x14ac:dyDescent="0.3">
      <c r="C29" s="6"/>
      <c r="D29" s="3"/>
      <c r="E29" s="86" t="s">
        <v>43</v>
      </c>
      <c r="F29" s="87"/>
      <c r="G29" s="87"/>
      <c r="H29" s="87"/>
      <c r="I29" s="87"/>
      <c r="J29" s="88"/>
      <c r="K29" s="45">
        <f>COUNTIF(K7:K23,"&gt;=57.47")</f>
        <v>13</v>
      </c>
      <c r="L29" s="43">
        <f>(K29*100)/17</f>
        <v>76.470588235294116</v>
      </c>
      <c r="M29" s="19"/>
      <c r="N29" s="19"/>
      <c r="O29" s="17"/>
    </row>
    <row r="30" spans="3:15" x14ac:dyDescent="0.25">
      <c r="D30" s="82"/>
      <c r="E30" s="82"/>
      <c r="F30" s="1"/>
      <c r="I30" s="91" t="s">
        <v>16</v>
      </c>
      <c r="J30" s="91"/>
      <c r="K30" s="10">
        <f>COUNTIF(K8:K21,"&gt;=70")</f>
        <v>13</v>
      </c>
      <c r="L30" s="10">
        <f>COUNTIF(L8:L24,"&gt;=70")</f>
        <v>0</v>
      </c>
      <c r="M30" s="10">
        <f>COUNTIF(M8:M29,"&gt;=70")</f>
        <v>0</v>
      </c>
      <c r="N30" s="10">
        <f>COUNTIF(N8:N29,"&gt;=70")</f>
        <v>0</v>
      </c>
      <c r="O30" s="14">
        <f>COUNTIF(O8:O28,"&gt;=70")</f>
        <v>0</v>
      </c>
    </row>
    <row r="31" spans="3:15" x14ac:dyDescent="0.25">
      <c r="D31" s="82"/>
      <c r="E31" s="82"/>
      <c r="F31" s="7"/>
      <c r="I31" s="89" t="s">
        <v>17</v>
      </c>
      <c r="J31" s="89"/>
      <c r="K31" s="11">
        <f>COUNTIF(K8:K21,"&lt;70")</f>
        <v>1</v>
      </c>
      <c r="L31" s="11">
        <f>COUNTIF(L8:L24,"&lt;70")</f>
        <v>14</v>
      </c>
      <c r="M31" s="11">
        <f>COUNTIF(M8:M29,"&lt;70")</f>
        <v>14</v>
      </c>
      <c r="N31" s="11">
        <f>COUNTIF(N8:N29,"&lt;70")</f>
        <v>14</v>
      </c>
      <c r="O31" s="11">
        <f>COUNTIF(O8:O29,"&lt;70")</f>
        <v>14</v>
      </c>
    </row>
    <row r="32" spans="3:15" x14ac:dyDescent="0.25">
      <c r="D32" s="82"/>
      <c r="E32" s="82"/>
      <c r="F32" s="82"/>
      <c r="I32" s="89" t="s">
        <v>18</v>
      </c>
      <c r="J32" s="89"/>
      <c r="K32" s="11">
        <f>COUNT(K8:K21)</f>
        <v>14</v>
      </c>
      <c r="L32" s="11">
        <f>COUNT(L8:L27)</f>
        <v>14</v>
      </c>
      <c r="M32" s="11">
        <f>COUNT(M8:M29)</f>
        <v>14</v>
      </c>
      <c r="N32" s="11">
        <f>COUNT(N8:N29)</f>
        <v>14</v>
      </c>
      <c r="O32" s="11">
        <f>COUNT(O8:O29)</f>
        <v>14</v>
      </c>
    </row>
    <row r="33" spans="4:15" x14ac:dyDescent="0.25">
      <c r="D33" s="82"/>
      <c r="E33" s="82"/>
      <c r="F33" s="1"/>
      <c r="I33" s="90" t="s">
        <v>13</v>
      </c>
      <c r="J33" s="90"/>
      <c r="K33" s="12">
        <f>K30/K32</f>
        <v>0.9285714285714286</v>
      </c>
      <c r="L33" s="13">
        <f t="shared" ref="L33:O33" si="3">L30/L32</f>
        <v>0</v>
      </c>
      <c r="M33" s="13">
        <f t="shared" si="3"/>
        <v>0</v>
      </c>
      <c r="N33" s="13">
        <f t="shared" si="3"/>
        <v>0</v>
      </c>
      <c r="O33" s="13">
        <f t="shared" si="3"/>
        <v>0</v>
      </c>
    </row>
    <row r="34" spans="4:15" x14ac:dyDescent="0.25">
      <c r="D34" s="82"/>
      <c r="E34" s="82"/>
      <c r="F34" s="1"/>
      <c r="I34" s="90" t="s">
        <v>14</v>
      </c>
      <c r="J34" s="90"/>
      <c r="K34" s="12">
        <f>K31/K32</f>
        <v>7.1428571428571425E-2</v>
      </c>
      <c r="L34" s="12">
        <f t="shared" ref="L34:O34" si="4">L31/L32</f>
        <v>1</v>
      </c>
      <c r="M34" s="13">
        <f t="shared" si="4"/>
        <v>1</v>
      </c>
      <c r="N34" s="13">
        <f t="shared" si="4"/>
        <v>1</v>
      </c>
      <c r="O34" s="13">
        <f t="shared" si="4"/>
        <v>1</v>
      </c>
    </row>
    <row r="35" spans="4:15" x14ac:dyDescent="0.25">
      <c r="D35" s="82"/>
      <c r="E35" s="82"/>
      <c r="F35" s="7"/>
    </row>
    <row r="36" spans="4:15" x14ac:dyDescent="0.25">
      <c r="D36" s="1"/>
      <c r="E36" s="1"/>
      <c r="F36" s="7"/>
    </row>
    <row r="37" spans="4:15" x14ac:dyDescent="0.25">
      <c r="K37" s="84"/>
      <c r="L37" s="84"/>
      <c r="M37" s="84"/>
      <c r="N37" s="84"/>
    </row>
    <row r="38" spans="4:15" x14ac:dyDescent="0.25">
      <c r="K38" s="85" t="s">
        <v>15</v>
      </c>
      <c r="L38" s="85"/>
      <c r="M38" s="85"/>
      <c r="N38" s="85"/>
    </row>
  </sheetData>
  <sortState ref="E8:J28">
    <sortCondition ref="E8:E28"/>
  </sortState>
  <mergeCells count="42">
    <mergeCell ref="D34:E34"/>
    <mergeCell ref="I34:J34"/>
    <mergeCell ref="D35:E35"/>
    <mergeCell ref="K37:N37"/>
    <mergeCell ref="K38:N38"/>
    <mergeCell ref="D31:E31"/>
    <mergeCell ref="I31:J31"/>
    <mergeCell ref="D32:F32"/>
    <mergeCell ref="I32:J32"/>
    <mergeCell ref="D33:E33"/>
    <mergeCell ref="I33:J33"/>
    <mergeCell ref="E26:J26"/>
    <mergeCell ref="E27:J27"/>
    <mergeCell ref="E28:J28"/>
    <mergeCell ref="E29:J29"/>
    <mergeCell ref="D30:E30"/>
    <mergeCell ref="I30:J30"/>
    <mergeCell ref="E25:J25"/>
    <mergeCell ref="E13:J13"/>
    <mergeCell ref="E14:J14"/>
    <mergeCell ref="E15:J15"/>
    <mergeCell ref="E16:J16"/>
    <mergeCell ref="E18:J18"/>
    <mergeCell ref="E19:J19"/>
    <mergeCell ref="E20:J20"/>
    <mergeCell ref="E21:J21"/>
    <mergeCell ref="E22:J22"/>
    <mergeCell ref="E23:J23"/>
    <mergeCell ref="E24:J24"/>
    <mergeCell ref="E17:J17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42"/>
  <sheetViews>
    <sheetView tabSelected="1" zoomScale="120" zoomScaleNormal="120" workbookViewId="0">
      <selection activeCell="D38" sqref="D38:E38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8.85546875" customWidth="1"/>
    <col min="12" max="12" width="7.7109375" customWidth="1"/>
    <col min="13" max="13" width="7.42578125" customWidth="1"/>
    <col min="14" max="14" width="8" customWidth="1"/>
    <col min="15" max="15" width="10.7109375" customWidth="1"/>
    <col min="16" max="17" width="5.7109375" customWidth="1"/>
  </cols>
  <sheetData>
    <row r="1" spans="3:16" ht="15.75" x14ac:dyDescent="0.25">
      <c r="C1" s="78" t="s">
        <v>9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2"/>
      <c r="P1" s="2"/>
    </row>
    <row r="2" spans="3:16" x14ac:dyDescent="0.25">
      <c r="D2" s="79" t="s">
        <v>8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1"/>
      <c r="P2" s="1"/>
    </row>
    <row r="3" spans="3:16" x14ac:dyDescent="0.25">
      <c r="D3" t="s">
        <v>0</v>
      </c>
      <c r="E3" s="95" t="s">
        <v>138</v>
      </c>
      <c r="F3" s="95"/>
      <c r="G3" s="95"/>
      <c r="H3" s="95"/>
      <c r="J3" t="s">
        <v>1</v>
      </c>
      <c r="K3" s="96" t="s">
        <v>211</v>
      </c>
      <c r="L3" s="96"/>
      <c r="N3" t="s">
        <v>2</v>
      </c>
      <c r="O3" s="39">
        <v>45048</v>
      </c>
    </row>
    <row r="4" spans="3:16" ht="6.75" customHeight="1" x14ac:dyDescent="0.25"/>
    <row r="5" spans="3:16" x14ac:dyDescent="0.25">
      <c r="D5" t="s">
        <v>3</v>
      </c>
      <c r="E5" s="96" t="s">
        <v>22</v>
      </c>
      <c r="F5" s="96"/>
      <c r="G5" s="96"/>
      <c r="H5" s="96"/>
      <c r="J5" s="82" t="s">
        <v>19</v>
      </c>
      <c r="K5" s="82"/>
      <c r="L5" s="84" t="s">
        <v>45</v>
      </c>
      <c r="M5" s="84"/>
      <c r="N5" s="84"/>
      <c r="O5" s="84"/>
    </row>
    <row r="6" spans="3:16" ht="11.25" customHeight="1" x14ac:dyDescent="0.25"/>
    <row r="7" spans="3:16" x14ac:dyDescent="0.25">
      <c r="C7" s="3" t="s">
        <v>4</v>
      </c>
      <c r="D7" s="3" t="s">
        <v>6</v>
      </c>
      <c r="E7" s="83" t="s">
        <v>5</v>
      </c>
      <c r="F7" s="83"/>
      <c r="G7" s="83"/>
      <c r="H7" s="83"/>
      <c r="I7" s="83"/>
      <c r="J7" s="83"/>
      <c r="K7" s="4" t="s">
        <v>7</v>
      </c>
      <c r="L7" s="4" t="s">
        <v>10</v>
      </c>
      <c r="M7" s="4" t="s">
        <v>11</v>
      </c>
      <c r="N7" s="4" t="s">
        <v>12</v>
      </c>
      <c r="O7" s="8" t="s">
        <v>20</v>
      </c>
    </row>
    <row r="8" spans="3:16" ht="15.75" x14ac:dyDescent="0.25">
      <c r="C8" s="6">
        <v>1</v>
      </c>
      <c r="D8" s="16" t="s">
        <v>169</v>
      </c>
      <c r="E8" s="92" t="s">
        <v>170</v>
      </c>
      <c r="F8" s="93" t="s">
        <v>23</v>
      </c>
      <c r="G8" s="93" t="s">
        <v>23</v>
      </c>
      <c r="H8" s="93" t="s">
        <v>23</v>
      </c>
      <c r="I8" s="93" t="s">
        <v>23</v>
      </c>
      <c r="J8" s="94" t="s">
        <v>23</v>
      </c>
      <c r="K8" s="20">
        <v>0</v>
      </c>
      <c r="L8" s="4">
        <v>0</v>
      </c>
      <c r="M8" s="4">
        <v>0</v>
      </c>
      <c r="N8" s="4">
        <v>0</v>
      </c>
      <c r="O8" s="9">
        <f>SUM(K8:N8)/4</f>
        <v>0</v>
      </c>
    </row>
    <row r="9" spans="3:16" ht="15.75" x14ac:dyDescent="0.25">
      <c r="C9" s="6">
        <f>C8+1</f>
        <v>2</v>
      </c>
      <c r="D9" s="16" t="s">
        <v>171</v>
      </c>
      <c r="E9" s="92" t="s">
        <v>172</v>
      </c>
      <c r="F9" s="93" t="s">
        <v>24</v>
      </c>
      <c r="G9" s="93" t="s">
        <v>24</v>
      </c>
      <c r="H9" s="93" t="s">
        <v>24</v>
      </c>
      <c r="I9" s="93" t="s">
        <v>24</v>
      </c>
      <c r="J9" s="94" t="s">
        <v>24</v>
      </c>
      <c r="K9" s="111">
        <v>70</v>
      </c>
      <c r="L9" s="4">
        <v>0</v>
      </c>
      <c r="M9" s="4">
        <v>0</v>
      </c>
      <c r="N9" s="4">
        <v>0</v>
      </c>
      <c r="O9" s="9">
        <f t="shared" ref="O9:O27" si="0">SUM(K9:N9)/4</f>
        <v>17.5</v>
      </c>
    </row>
    <row r="10" spans="3:16" ht="15.75" x14ac:dyDescent="0.25">
      <c r="C10" s="6">
        <v>3</v>
      </c>
      <c r="D10" s="16" t="s">
        <v>173</v>
      </c>
      <c r="E10" s="92" t="s">
        <v>174</v>
      </c>
      <c r="F10" s="93"/>
      <c r="G10" s="93"/>
      <c r="H10" s="93"/>
      <c r="I10" s="93"/>
      <c r="J10" s="94"/>
      <c r="K10" s="20">
        <v>70</v>
      </c>
      <c r="L10" s="4">
        <v>0</v>
      </c>
      <c r="M10" s="4">
        <v>0</v>
      </c>
      <c r="N10" s="4">
        <v>0</v>
      </c>
      <c r="O10" s="9">
        <v>0</v>
      </c>
    </row>
    <row r="11" spans="3:16" ht="15.75" x14ac:dyDescent="0.25">
      <c r="C11" s="6">
        <v>4</v>
      </c>
      <c r="D11" s="16" t="s">
        <v>175</v>
      </c>
      <c r="E11" s="92" t="s">
        <v>176</v>
      </c>
      <c r="F11" s="93" t="s">
        <v>25</v>
      </c>
      <c r="G11" s="93" t="s">
        <v>25</v>
      </c>
      <c r="H11" s="93" t="s">
        <v>25</v>
      </c>
      <c r="I11" s="93" t="s">
        <v>25</v>
      </c>
      <c r="J11" s="94" t="s">
        <v>25</v>
      </c>
      <c r="K11" s="20">
        <v>70</v>
      </c>
      <c r="L11" s="4">
        <v>0</v>
      </c>
      <c r="M11" s="4">
        <v>0</v>
      </c>
      <c r="N11" s="4">
        <v>0</v>
      </c>
      <c r="O11" s="9">
        <f t="shared" si="0"/>
        <v>17.5</v>
      </c>
    </row>
    <row r="12" spans="3:16" ht="15.75" x14ac:dyDescent="0.25">
      <c r="C12" s="6">
        <v>5</v>
      </c>
      <c r="D12" s="16" t="s">
        <v>177</v>
      </c>
      <c r="E12" s="92" t="s">
        <v>178</v>
      </c>
      <c r="F12" s="93"/>
      <c r="G12" s="93"/>
      <c r="H12" s="93"/>
      <c r="I12" s="93"/>
      <c r="J12" s="94"/>
      <c r="K12" s="20">
        <v>80</v>
      </c>
      <c r="L12" s="4">
        <v>0</v>
      </c>
      <c r="M12" s="4">
        <v>0</v>
      </c>
      <c r="N12" s="4">
        <v>0</v>
      </c>
      <c r="O12" s="9">
        <v>0</v>
      </c>
    </row>
    <row r="13" spans="3:16" ht="15.75" x14ac:dyDescent="0.25">
      <c r="C13" s="6">
        <v>6</v>
      </c>
      <c r="D13" s="16" t="s">
        <v>179</v>
      </c>
      <c r="E13" s="92" t="s">
        <v>180</v>
      </c>
      <c r="F13" s="93"/>
      <c r="G13" s="93"/>
      <c r="H13" s="93"/>
      <c r="I13" s="93"/>
      <c r="J13" s="94"/>
      <c r="K13" s="20">
        <v>0</v>
      </c>
      <c r="L13" s="4">
        <v>0</v>
      </c>
      <c r="M13" s="4">
        <v>0</v>
      </c>
      <c r="N13" s="4">
        <v>0</v>
      </c>
      <c r="O13" s="9">
        <v>0</v>
      </c>
    </row>
    <row r="14" spans="3:16" ht="15.75" x14ac:dyDescent="0.25">
      <c r="C14" s="6">
        <v>7</v>
      </c>
      <c r="D14" s="16" t="s">
        <v>181</v>
      </c>
      <c r="E14" s="92" t="s">
        <v>182</v>
      </c>
      <c r="F14" s="93" t="s">
        <v>26</v>
      </c>
      <c r="G14" s="93" t="s">
        <v>26</v>
      </c>
      <c r="H14" s="93" t="s">
        <v>26</v>
      </c>
      <c r="I14" s="93" t="s">
        <v>26</v>
      </c>
      <c r="J14" s="94" t="s">
        <v>26</v>
      </c>
      <c r="K14" s="20">
        <v>70</v>
      </c>
      <c r="L14" s="55">
        <v>0</v>
      </c>
      <c r="M14" s="4">
        <v>0</v>
      </c>
      <c r="N14" s="4">
        <v>0</v>
      </c>
      <c r="O14" s="9">
        <f>SUM(K14:N14)/4</f>
        <v>17.5</v>
      </c>
    </row>
    <row r="15" spans="3:16" ht="15.75" x14ac:dyDescent="0.25">
      <c r="C15" s="6">
        <v>8</v>
      </c>
      <c r="D15" s="16" t="s">
        <v>183</v>
      </c>
      <c r="E15" s="92" t="s">
        <v>184</v>
      </c>
      <c r="F15" s="93" t="s">
        <v>27</v>
      </c>
      <c r="G15" s="93" t="s">
        <v>27</v>
      </c>
      <c r="H15" s="93" t="s">
        <v>27</v>
      </c>
      <c r="I15" s="93" t="s">
        <v>27</v>
      </c>
      <c r="J15" s="94" t="s">
        <v>27</v>
      </c>
      <c r="K15" s="20">
        <v>0</v>
      </c>
      <c r="L15" s="55">
        <v>0</v>
      </c>
      <c r="M15" s="4">
        <v>0</v>
      </c>
      <c r="N15" s="4">
        <v>0</v>
      </c>
      <c r="O15" s="9">
        <f t="shared" si="0"/>
        <v>0</v>
      </c>
    </row>
    <row r="16" spans="3:16" ht="15.75" x14ac:dyDescent="0.25">
      <c r="C16" s="6">
        <v>9</v>
      </c>
      <c r="D16" s="16" t="s">
        <v>185</v>
      </c>
      <c r="E16" s="92" t="s">
        <v>186</v>
      </c>
      <c r="F16" s="93" t="s">
        <v>28</v>
      </c>
      <c r="G16" s="93" t="s">
        <v>28</v>
      </c>
      <c r="H16" s="93" t="s">
        <v>28</v>
      </c>
      <c r="I16" s="93" t="s">
        <v>28</v>
      </c>
      <c r="J16" s="94" t="s">
        <v>28</v>
      </c>
      <c r="K16" s="20">
        <v>70</v>
      </c>
      <c r="L16" s="55">
        <v>0</v>
      </c>
      <c r="M16" s="4">
        <v>0</v>
      </c>
      <c r="N16" s="4">
        <v>0</v>
      </c>
      <c r="O16" s="9">
        <f t="shared" si="0"/>
        <v>17.5</v>
      </c>
    </row>
    <row r="17" spans="3:15" ht="15.75" x14ac:dyDescent="0.25">
      <c r="C17" s="6">
        <v>10</v>
      </c>
      <c r="D17" s="16" t="s">
        <v>187</v>
      </c>
      <c r="E17" s="92" t="s">
        <v>188</v>
      </c>
      <c r="F17" s="93" t="s">
        <v>29</v>
      </c>
      <c r="G17" s="93" t="s">
        <v>29</v>
      </c>
      <c r="H17" s="93" t="s">
        <v>29</v>
      </c>
      <c r="I17" s="93" t="s">
        <v>29</v>
      </c>
      <c r="J17" s="94" t="s">
        <v>29</v>
      </c>
      <c r="K17" s="20">
        <v>70</v>
      </c>
      <c r="L17" s="55">
        <v>0</v>
      </c>
      <c r="M17" s="4">
        <v>0</v>
      </c>
      <c r="N17" s="4">
        <v>0</v>
      </c>
      <c r="O17" s="9">
        <f t="shared" si="0"/>
        <v>17.5</v>
      </c>
    </row>
    <row r="18" spans="3:15" ht="15.75" x14ac:dyDescent="0.25">
      <c r="C18" s="6">
        <f t="shared" ref="C18:C19" si="1">C17+1</f>
        <v>11</v>
      </c>
      <c r="D18" s="16" t="s">
        <v>189</v>
      </c>
      <c r="E18" s="92" t="s">
        <v>190</v>
      </c>
      <c r="F18" s="93" t="s">
        <v>30</v>
      </c>
      <c r="G18" s="93" t="s">
        <v>30</v>
      </c>
      <c r="H18" s="93" t="s">
        <v>30</v>
      </c>
      <c r="I18" s="93" t="s">
        <v>30</v>
      </c>
      <c r="J18" s="94" t="s">
        <v>30</v>
      </c>
      <c r="K18" s="20">
        <v>80</v>
      </c>
      <c r="L18" s="55">
        <v>0</v>
      </c>
      <c r="M18" s="4">
        <v>0</v>
      </c>
      <c r="N18" s="4">
        <v>0</v>
      </c>
      <c r="O18" s="9">
        <f t="shared" si="0"/>
        <v>20</v>
      </c>
    </row>
    <row r="19" spans="3:15" ht="15.75" x14ac:dyDescent="0.25">
      <c r="C19" s="6">
        <f t="shared" si="1"/>
        <v>12</v>
      </c>
      <c r="D19" s="16" t="s">
        <v>191</v>
      </c>
      <c r="E19" s="92" t="s">
        <v>192</v>
      </c>
      <c r="F19" s="93" t="s">
        <v>31</v>
      </c>
      <c r="G19" s="93" t="s">
        <v>31</v>
      </c>
      <c r="H19" s="93" t="s">
        <v>31</v>
      </c>
      <c r="I19" s="93" t="s">
        <v>31</v>
      </c>
      <c r="J19" s="94" t="s">
        <v>31</v>
      </c>
      <c r="K19" s="20">
        <v>70</v>
      </c>
      <c r="L19" s="55">
        <v>0</v>
      </c>
      <c r="M19" s="4">
        <v>0</v>
      </c>
      <c r="N19" s="4">
        <v>0</v>
      </c>
      <c r="O19" s="9">
        <f t="shared" si="0"/>
        <v>17.5</v>
      </c>
    </row>
    <row r="20" spans="3:15" ht="15.75" x14ac:dyDescent="0.25">
      <c r="C20" s="6">
        <f>C19+1</f>
        <v>13</v>
      </c>
      <c r="D20" s="16" t="s">
        <v>193</v>
      </c>
      <c r="E20" s="92" t="s">
        <v>194</v>
      </c>
      <c r="F20" s="93"/>
      <c r="G20" s="93"/>
      <c r="H20" s="93"/>
      <c r="I20" s="93"/>
      <c r="J20" s="94"/>
      <c r="K20" s="20">
        <v>70</v>
      </c>
      <c r="L20" s="55">
        <v>0</v>
      </c>
      <c r="M20" s="4">
        <v>0</v>
      </c>
      <c r="N20" s="4">
        <v>0</v>
      </c>
      <c r="O20" s="9">
        <f t="shared" si="0"/>
        <v>17.5</v>
      </c>
    </row>
    <row r="21" spans="3:15" ht="15.75" x14ac:dyDescent="0.25">
      <c r="C21" s="6">
        <v>14</v>
      </c>
      <c r="D21" s="16" t="s">
        <v>195</v>
      </c>
      <c r="E21" s="92" t="s">
        <v>196</v>
      </c>
      <c r="F21" s="93"/>
      <c r="G21" s="93"/>
      <c r="H21" s="93"/>
      <c r="I21" s="93"/>
      <c r="J21" s="94"/>
      <c r="K21" s="20">
        <v>70</v>
      </c>
      <c r="L21" s="55">
        <v>0</v>
      </c>
      <c r="M21" s="4">
        <v>0</v>
      </c>
      <c r="N21" s="4">
        <v>0</v>
      </c>
      <c r="O21" s="9">
        <f t="shared" si="0"/>
        <v>17.5</v>
      </c>
    </row>
    <row r="22" spans="3:15" ht="15.75" x14ac:dyDescent="0.25">
      <c r="C22" s="6">
        <v>15</v>
      </c>
      <c r="D22" s="16" t="s">
        <v>197</v>
      </c>
      <c r="E22" s="92" t="s">
        <v>198</v>
      </c>
      <c r="F22" s="93" t="s">
        <v>32</v>
      </c>
      <c r="G22" s="93" t="s">
        <v>32</v>
      </c>
      <c r="H22" s="93" t="s">
        <v>32</v>
      </c>
      <c r="I22" s="93" t="s">
        <v>32</v>
      </c>
      <c r="J22" s="94" t="s">
        <v>32</v>
      </c>
      <c r="K22" s="20">
        <v>70</v>
      </c>
      <c r="L22" s="55">
        <v>0</v>
      </c>
      <c r="M22" s="4">
        <v>0</v>
      </c>
      <c r="N22" s="4">
        <v>0</v>
      </c>
      <c r="O22" s="9">
        <f>SUM(K22:N22)/4</f>
        <v>17.5</v>
      </c>
    </row>
    <row r="23" spans="3:15" ht="15.75" x14ac:dyDescent="0.25">
      <c r="C23" s="6">
        <f t="shared" ref="C23:C29" si="2">C22+1</f>
        <v>16</v>
      </c>
      <c r="D23" s="16" t="s">
        <v>199</v>
      </c>
      <c r="E23" s="92" t="s">
        <v>200</v>
      </c>
      <c r="F23" s="93" t="s">
        <v>33</v>
      </c>
      <c r="G23" s="93" t="s">
        <v>33</v>
      </c>
      <c r="H23" s="93" t="s">
        <v>33</v>
      </c>
      <c r="I23" s="93" t="s">
        <v>33</v>
      </c>
      <c r="J23" s="94" t="s">
        <v>33</v>
      </c>
      <c r="K23" s="20">
        <v>0</v>
      </c>
      <c r="L23" s="55">
        <v>0</v>
      </c>
      <c r="M23" s="4">
        <v>0</v>
      </c>
      <c r="N23" s="4">
        <v>0</v>
      </c>
      <c r="O23" s="9">
        <f t="shared" si="0"/>
        <v>0</v>
      </c>
    </row>
    <row r="24" spans="3:15" ht="15.75" x14ac:dyDescent="0.25">
      <c r="C24" s="6">
        <f t="shared" si="2"/>
        <v>17</v>
      </c>
      <c r="D24" s="16" t="s">
        <v>201</v>
      </c>
      <c r="E24" s="92" t="s">
        <v>202</v>
      </c>
      <c r="F24" s="93" t="s">
        <v>34</v>
      </c>
      <c r="G24" s="93" t="s">
        <v>34</v>
      </c>
      <c r="H24" s="93" t="s">
        <v>34</v>
      </c>
      <c r="I24" s="93" t="s">
        <v>34</v>
      </c>
      <c r="J24" s="94" t="s">
        <v>34</v>
      </c>
      <c r="K24" s="20">
        <v>90</v>
      </c>
      <c r="L24" s="55">
        <v>0</v>
      </c>
      <c r="M24" s="4">
        <v>0</v>
      </c>
      <c r="N24" s="4">
        <v>0</v>
      </c>
      <c r="O24" s="9">
        <f t="shared" si="0"/>
        <v>22.5</v>
      </c>
    </row>
    <row r="25" spans="3:15" ht="15.75" x14ac:dyDescent="0.25">
      <c r="C25" s="6">
        <f t="shared" si="2"/>
        <v>18</v>
      </c>
      <c r="D25" s="16" t="s">
        <v>203</v>
      </c>
      <c r="E25" s="92" t="s">
        <v>204</v>
      </c>
      <c r="F25" s="93" t="s">
        <v>35</v>
      </c>
      <c r="G25" s="93" t="s">
        <v>35</v>
      </c>
      <c r="H25" s="93" t="s">
        <v>35</v>
      </c>
      <c r="I25" s="93" t="s">
        <v>35</v>
      </c>
      <c r="J25" s="94" t="s">
        <v>35</v>
      </c>
      <c r="K25" s="20">
        <v>70</v>
      </c>
      <c r="L25" s="55">
        <v>0</v>
      </c>
      <c r="M25" s="4">
        <v>0</v>
      </c>
      <c r="N25" s="4">
        <v>0</v>
      </c>
      <c r="O25" s="9">
        <f t="shared" si="0"/>
        <v>17.5</v>
      </c>
    </row>
    <row r="26" spans="3:15" ht="15.75" x14ac:dyDescent="0.25">
      <c r="C26" s="6">
        <f t="shared" si="2"/>
        <v>19</v>
      </c>
      <c r="D26" s="16" t="s">
        <v>205</v>
      </c>
      <c r="E26" s="92" t="s">
        <v>206</v>
      </c>
      <c r="F26" s="93" t="s">
        <v>36</v>
      </c>
      <c r="G26" s="93" t="s">
        <v>36</v>
      </c>
      <c r="H26" s="93" t="s">
        <v>36</v>
      </c>
      <c r="I26" s="93" t="s">
        <v>36</v>
      </c>
      <c r="J26" s="94" t="s">
        <v>36</v>
      </c>
      <c r="K26" s="20">
        <v>70</v>
      </c>
      <c r="L26" s="55">
        <v>0</v>
      </c>
      <c r="M26" s="4">
        <v>0</v>
      </c>
      <c r="N26" s="4">
        <v>0</v>
      </c>
      <c r="O26" s="9">
        <f t="shared" si="0"/>
        <v>17.5</v>
      </c>
    </row>
    <row r="27" spans="3:15" ht="15.75" x14ac:dyDescent="0.25">
      <c r="C27" s="6">
        <f t="shared" si="2"/>
        <v>20</v>
      </c>
      <c r="D27" s="16" t="s">
        <v>207</v>
      </c>
      <c r="E27" s="92" t="s">
        <v>208</v>
      </c>
      <c r="F27" s="93" t="s">
        <v>37</v>
      </c>
      <c r="G27" s="93" t="s">
        <v>37</v>
      </c>
      <c r="H27" s="93" t="s">
        <v>37</v>
      </c>
      <c r="I27" s="93" t="s">
        <v>37</v>
      </c>
      <c r="J27" s="94" t="s">
        <v>37</v>
      </c>
      <c r="K27" s="20">
        <v>70</v>
      </c>
      <c r="L27" s="55">
        <v>0</v>
      </c>
      <c r="M27" s="4">
        <v>0</v>
      </c>
      <c r="N27" s="4">
        <v>0</v>
      </c>
      <c r="O27" s="9">
        <f t="shared" si="0"/>
        <v>17.5</v>
      </c>
    </row>
    <row r="28" spans="3:15" ht="15.75" x14ac:dyDescent="0.25">
      <c r="C28" s="6">
        <f t="shared" si="2"/>
        <v>21</v>
      </c>
      <c r="D28" s="16" t="s">
        <v>209</v>
      </c>
      <c r="E28" s="92" t="s">
        <v>210</v>
      </c>
      <c r="F28" s="93" t="s">
        <v>38</v>
      </c>
      <c r="G28" s="93" t="s">
        <v>38</v>
      </c>
      <c r="H28" s="93" t="s">
        <v>38</v>
      </c>
      <c r="I28" s="93" t="s">
        <v>38</v>
      </c>
      <c r="J28" s="94" t="s">
        <v>38</v>
      </c>
      <c r="K28" s="20">
        <v>80</v>
      </c>
      <c r="L28" s="55">
        <v>0</v>
      </c>
      <c r="M28" s="4">
        <v>0</v>
      </c>
      <c r="N28" s="4">
        <v>0</v>
      </c>
      <c r="O28" s="9">
        <f>SUM(K28:N28)/4</f>
        <v>20</v>
      </c>
    </row>
    <row r="29" spans="3:15" ht="15.75" x14ac:dyDescent="0.25">
      <c r="C29" s="6"/>
      <c r="D29" s="16"/>
      <c r="E29" s="100"/>
      <c r="F29" s="101"/>
      <c r="G29" s="101"/>
      <c r="H29" s="101"/>
      <c r="I29" s="101"/>
      <c r="J29" s="102"/>
      <c r="K29" s="41"/>
      <c r="L29" s="18"/>
      <c r="M29" s="18"/>
      <c r="N29" s="18"/>
      <c r="O29" s="112"/>
    </row>
    <row r="30" spans="3:15" x14ac:dyDescent="0.25">
      <c r="C30" s="6"/>
      <c r="D30" s="52"/>
      <c r="E30" s="103"/>
      <c r="F30" s="103"/>
      <c r="G30" s="103"/>
      <c r="H30" s="103"/>
      <c r="I30" s="103"/>
      <c r="J30" s="103"/>
      <c r="K30" s="56"/>
      <c r="L30" s="56"/>
      <c r="M30" s="56"/>
      <c r="N30" s="56"/>
      <c r="O30" s="54"/>
    </row>
    <row r="31" spans="3:15" x14ac:dyDescent="0.25">
      <c r="C31" s="6"/>
      <c r="D31" s="52"/>
      <c r="E31" s="99"/>
      <c r="F31" s="99"/>
      <c r="G31" s="99"/>
      <c r="H31" s="99"/>
      <c r="I31" s="99"/>
      <c r="J31" s="99"/>
      <c r="K31" s="42"/>
      <c r="L31" s="42"/>
      <c r="M31" s="57"/>
      <c r="N31" s="57"/>
      <c r="O31" s="54"/>
    </row>
    <row r="32" spans="3:15" x14ac:dyDescent="0.25">
      <c r="C32" s="3"/>
      <c r="D32" s="52"/>
      <c r="E32" s="104" t="s">
        <v>42</v>
      </c>
      <c r="F32" s="105"/>
      <c r="G32" s="105"/>
      <c r="H32" s="105"/>
      <c r="I32" s="105"/>
      <c r="J32" s="106"/>
      <c r="K32" s="58">
        <f>SUM(K8:K29)/22</f>
        <v>56.363636363636367</v>
      </c>
      <c r="L32" s="42">
        <f>SUM(L8:L29)/22</f>
        <v>0</v>
      </c>
      <c r="M32" s="57"/>
      <c r="N32" s="57"/>
      <c r="O32" s="54"/>
    </row>
    <row r="33" spans="3:15" ht="18.75" x14ac:dyDescent="0.3">
      <c r="C33" s="6"/>
      <c r="D33" s="53"/>
      <c r="E33" s="86" t="s">
        <v>43</v>
      </c>
      <c r="F33" s="87"/>
      <c r="G33" s="87"/>
      <c r="H33" s="87"/>
      <c r="I33" s="87"/>
      <c r="J33" s="88"/>
      <c r="K33" s="59">
        <f>COUNTIF(K7:K29,"&gt;=63")</f>
        <v>17</v>
      </c>
      <c r="L33" s="43">
        <f>COUNTIF(L7:L29,"&gt;=65")</f>
        <v>0</v>
      </c>
      <c r="M33" s="53"/>
      <c r="N33" s="53"/>
      <c r="O33" s="54"/>
    </row>
    <row r="34" spans="3:15" x14ac:dyDescent="0.25">
      <c r="D34" s="82"/>
      <c r="E34" s="82"/>
      <c r="F34" s="1"/>
      <c r="I34" s="91" t="s">
        <v>16</v>
      </c>
      <c r="J34" s="91"/>
      <c r="K34" s="10">
        <f>COUNTIF(K8:K28,"&gt;=70")</f>
        <v>17</v>
      </c>
      <c r="L34" s="10">
        <f>COUNTIF(L8:L29,"&gt;=70")</f>
        <v>0</v>
      </c>
      <c r="M34" s="10">
        <f>COUNTIF(M8:M33,"&gt;=70")</f>
        <v>0</v>
      </c>
      <c r="N34" s="10">
        <f>COUNTIF(N8:N33,"&gt;=70")</f>
        <v>0</v>
      </c>
      <c r="O34" s="14">
        <f>COUNTIF(O8:O32,"&gt;=70")</f>
        <v>0</v>
      </c>
    </row>
    <row r="35" spans="3:15" x14ac:dyDescent="0.25">
      <c r="D35" s="82"/>
      <c r="E35" s="82"/>
      <c r="F35" s="7"/>
      <c r="I35" s="89" t="s">
        <v>17</v>
      </c>
      <c r="J35" s="89"/>
      <c r="K35" s="11">
        <f>COUNTIF(K8:K28,"&lt;70")</f>
        <v>4</v>
      </c>
      <c r="L35" s="11">
        <f>COUNTIF(L8:L29,"&lt;70")</f>
        <v>21</v>
      </c>
      <c r="M35" s="11">
        <f>COUNTIF(M8:M33,"&lt;70")</f>
        <v>21</v>
      </c>
      <c r="N35" s="11">
        <f>COUNTIF(N8:N33,"&lt;70")</f>
        <v>21</v>
      </c>
      <c r="O35" s="11">
        <f>COUNTIF(O8:O33,"&lt;70")</f>
        <v>21</v>
      </c>
    </row>
    <row r="36" spans="3:15" x14ac:dyDescent="0.25">
      <c r="D36" s="82"/>
      <c r="E36" s="82"/>
      <c r="F36" s="82"/>
      <c r="I36" s="89" t="s">
        <v>18</v>
      </c>
      <c r="J36" s="89"/>
      <c r="K36" s="11">
        <f>COUNT(K8:K28)</f>
        <v>21</v>
      </c>
      <c r="L36" s="11">
        <f>COUNT(L8:L29)</f>
        <v>21</v>
      </c>
      <c r="M36" s="11">
        <f>COUNT(M8:M33)</f>
        <v>21</v>
      </c>
      <c r="N36" s="11">
        <f>COUNT(N8:N33)</f>
        <v>21</v>
      </c>
      <c r="O36" s="11">
        <f>COUNT(O8:O33)</f>
        <v>21</v>
      </c>
    </row>
    <row r="37" spans="3:15" x14ac:dyDescent="0.25">
      <c r="D37" s="82"/>
      <c r="E37" s="82"/>
      <c r="F37" s="1"/>
      <c r="I37" s="90" t="s">
        <v>13</v>
      </c>
      <c r="J37" s="90"/>
      <c r="K37" s="12">
        <f>K34/K36</f>
        <v>0.80952380952380953</v>
      </c>
      <c r="L37" s="13">
        <f t="shared" ref="L37:O37" si="3">L34/L36</f>
        <v>0</v>
      </c>
      <c r="M37" s="13">
        <f t="shared" si="3"/>
        <v>0</v>
      </c>
      <c r="N37" s="13">
        <f t="shared" si="3"/>
        <v>0</v>
      </c>
      <c r="O37" s="13">
        <f t="shared" si="3"/>
        <v>0</v>
      </c>
    </row>
    <row r="38" spans="3:15" x14ac:dyDescent="0.25">
      <c r="D38" s="82"/>
      <c r="E38" s="82"/>
      <c r="F38" s="1"/>
      <c r="I38" s="90" t="s">
        <v>14</v>
      </c>
      <c r="J38" s="90"/>
      <c r="K38" s="12">
        <f>K35/K36</f>
        <v>0.19047619047619047</v>
      </c>
      <c r="L38" s="12">
        <f t="shared" ref="L38:O38" si="4">L35/L36</f>
        <v>1</v>
      </c>
      <c r="M38" s="13">
        <f t="shared" si="4"/>
        <v>1</v>
      </c>
      <c r="N38" s="13">
        <f t="shared" si="4"/>
        <v>1</v>
      </c>
      <c r="O38" s="13">
        <f t="shared" si="4"/>
        <v>1</v>
      </c>
    </row>
    <row r="39" spans="3:15" x14ac:dyDescent="0.25">
      <c r="D39" s="82"/>
      <c r="E39" s="82"/>
      <c r="F39" s="7"/>
    </row>
    <row r="40" spans="3:15" x14ac:dyDescent="0.25">
      <c r="D40" s="1"/>
      <c r="E40" s="1"/>
      <c r="F40" s="7"/>
    </row>
    <row r="41" spans="3:15" x14ac:dyDescent="0.25">
      <c r="K41" s="84"/>
      <c r="L41" s="84"/>
      <c r="M41" s="84"/>
      <c r="N41" s="84"/>
    </row>
    <row r="42" spans="3:15" x14ac:dyDescent="0.25">
      <c r="K42" s="85" t="s">
        <v>15</v>
      </c>
      <c r="L42" s="85"/>
      <c r="M42" s="85"/>
      <c r="N42" s="85"/>
    </row>
  </sheetData>
  <mergeCells count="47">
    <mergeCell ref="D38:E38"/>
    <mergeCell ref="I38:J38"/>
    <mergeCell ref="D39:E39"/>
    <mergeCell ref="K41:N41"/>
    <mergeCell ref="K42:N42"/>
    <mergeCell ref="D35:E35"/>
    <mergeCell ref="I35:J35"/>
    <mergeCell ref="D36:F36"/>
    <mergeCell ref="I36:J36"/>
    <mergeCell ref="D37:E37"/>
    <mergeCell ref="I37:J37"/>
    <mergeCell ref="E30:J30"/>
    <mergeCell ref="E31:J31"/>
    <mergeCell ref="E32:J32"/>
    <mergeCell ref="E33:J33"/>
    <mergeCell ref="D34:E34"/>
    <mergeCell ref="I34:J34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15:J15"/>
    <mergeCell ref="C1:N1"/>
    <mergeCell ref="D2:N2"/>
    <mergeCell ref="E3:H3"/>
    <mergeCell ref="K3:L3"/>
    <mergeCell ref="E5:H5"/>
    <mergeCell ref="J5:K5"/>
    <mergeCell ref="L5:O5"/>
    <mergeCell ref="E7:J7"/>
    <mergeCell ref="E8:J8"/>
    <mergeCell ref="E9:J9"/>
    <mergeCell ref="E11:J11"/>
    <mergeCell ref="E14:J14"/>
    <mergeCell ref="E12:J12"/>
    <mergeCell ref="E13:J13"/>
    <mergeCell ref="E10:J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INTEGRAL 201B</vt:lpstr>
      <vt:lpstr>CAL. INT. 211B</vt:lpstr>
      <vt:lpstr>ECS. DIF. 404A</vt:lpstr>
      <vt:lpstr>ECS. DIF. 411 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Rogelio_O_M</cp:lastModifiedBy>
  <cp:lastPrinted>2023-03-25T03:32:36Z</cp:lastPrinted>
  <dcterms:created xsi:type="dcterms:W3CDTF">2023-03-14T19:16:59Z</dcterms:created>
  <dcterms:modified xsi:type="dcterms:W3CDTF">2023-05-03T23:47:09Z</dcterms:modified>
</cp:coreProperties>
</file>