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https://d.docs.live.net/aee52f01a7988d22/Documentos/"/>
    </mc:Choice>
  </mc:AlternateContent>
  <xr:revisionPtr revIDLastSave="46" documentId="13_ncr:1_{C020935D-78D7-4D23-91C6-37D265802D84}" xr6:coauthVersionLast="47" xr6:coauthVersionMax="47" xr10:uidLastSave="{5B6A9939-342D-412C-909A-AF9EF3A83F48}"/>
  <bookViews>
    <workbookView xWindow="-110" yWindow="-110" windowWidth="19420" windowHeight="1030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24" l="1"/>
  <c r="D20" i="24"/>
  <c r="D21" i="24"/>
  <c r="D22" i="24"/>
  <c r="D23" i="24"/>
  <c r="D24" i="24"/>
  <c r="D25" i="24"/>
  <c r="D26" i="24"/>
  <c r="D27" i="24"/>
  <c r="I14" i="10"/>
  <c r="I15" i="10"/>
  <c r="I15" i="24" l="1"/>
  <c r="I16" i="24"/>
  <c r="I14" i="23"/>
  <c r="I14" i="22"/>
  <c r="I14" i="24" l="1"/>
  <c r="A15" i="23"/>
  <c r="C15" i="23"/>
  <c r="D15" i="23"/>
  <c r="I15" i="23"/>
  <c r="I15" i="22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I15" i="25"/>
  <c r="J15" i="25" s="1"/>
  <c r="D15" i="25"/>
  <c r="A15" i="25"/>
  <c r="I14" i="25"/>
  <c r="J14" i="25" s="1"/>
  <c r="D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C27" i="24"/>
  <c r="A27" i="24"/>
  <c r="E26" i="24"/>
  <c r="I26" i="24" s="1"/>
  <c r="J26" i="24" s="1"/>
  <c r="C26" i="24"/>
  <c r="A26" i="24"/>
  <c r="E25" i="24"/>
  <c r="I25" i="24" s="1"/>
  <c r="J25" i="24" s="1"/>
  <c r="C25" i="24"/>
  <c r="A25" i="24"/>
  <c r="E24" i="24"/>
  <c r="I24" i="24" s="1"/>
  <c r="J24" i="24" s="1"/>
  <c r="C24" i="24"/>
  <c r="A24" i="24"/>
  <c r="E23" i="24"/>
  <c r="I23" i="24" s="1"/>
  <c r="J23" i="24" s="1"/>
  <c r="C23" i="24"/>
  <c r="A23" i="24"/>
  <c r="E22" i="24"/>
  <c r="I22" i="24" s="1"/>
  <c r="J22" i="24" s="1"/>
  <c r="C22" i="24"/>
  <c r="A22" i="24"/>
  <c r="E21" i="24"/>
  <c r="I21" i="24" s="1"/>
  <c r="J21" i="24" s="1"/>
  <c r="C21" i="24"/>
  <c r="A21" i="24"/>
  <c r="E20" i="24"/>
  <c r="I20" i="24" s="1"/>
  <c r="J20" i="24" s="1"/>
  <c r="C20" i="24"/>
  <c r="A20" i="24"/>
  <c r="E19" i="24"/>
  <c r="I19" i="24" s="1"/>
  <c r="J19" i="24" s="1"/>
  <c r="C19" i="24"/>
  <c r="A19" i="24"/>
  <c r="I18" i="24"/>
  <c r="I17" i="24"/>
  <c r="A14" i="24"/>
  <c r="B10" i="24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D14" i="23"/>
  <c r="A14" i="23"/>
  <c r="B10" i="23"/>
  <c r="L8" i="23"/>
  <c r="H8" i="23"/>
  <c r="E8" i="23"/>
  <c r="A15" i="22"/>
  <c r="C15" i="22"/>
  <c r="D15" i="22"/>
  <c r="A16" i="22"/>
  <c r="C16" i="22"/>
  <c r="D16" i="22"/>
  <c r="E16" i="22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H27" i="22" s="1"/>
  <c r="D14" i="22"/>
  <c r="A14" i="22"/>
  <c r="B10" i="22"/>
  <c r="L8" i="22"/>
  <c r="H8" i="22"/>
  <c r="E8" i="22"/>
  <c r="N28" i="22"/>
  <c r="M28" i="22"/>
  <c r="K28" i="22"/>
  <c r="G28" i="22"/>
  <c r="F28" i="22"/>
  <c r="L27" i="22"/>
  <c r="I27" i="22"/>
  <c r="J27" i="22" s="1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L17" i="22"/>
  <c r="I17" i="22"/>
  <c r="J17" i="22" s="1"/>
  <c r="H17" i="22"/>
  <c r="L16" i="22"/>
  <c r="I16" i="22"/>
  <c r="J16" i="22" s="1"/>
  <c r="H16" i="22"/>
  <c r="N28" i="10"/>
  <c r="M28" i="10"/>
  <c r="K28" i="10"/>
  <c r="G28" i="10"/>
  <c r="F28" i="10"/>
  <c r="E28" i="10"/>
  <c r="I27" i="10"/>
  <c r="I26" i="10"/>
  <c r="I25" i="10"/>
  <c r="I24" i="10"/>
  <c r="I23" i="10"/>
  <c r="I22" i="10"/>
  <c r="I21" i="10"/>
  <c r="I20" i="10"/>
  <c r="I19" i="10"/>
  <c r="I18" i="10"/>
  <c r="I17" i="10"/>
  <c r="I16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9" i="24"/>
  <c r="L20" i="24"/>
  <c r="L21" i="24"/>
  <c r="L22" i="24"/>
  <c r="L23" i="24"/>
  <c r="L24" i="24"/>
  <c r="L25" i="24"/>
  <c r="L26" i="24"/>
  <c r="L27" i="24"/>
  <c r="H19" i="24"/>
  <c r="H20" i="24"/>
  <c r="H21" i="24"/>
  <c r="H22" i="24"/>
  <c r="H23" i="24"/>
  <c r="H24" i="24"/>
  <c r="H25" i="24"/>
  <c r="H26" i="24"/>
  <c r="H27" i="24"/>
  <c r="E28" i="24"/>
  <c r="L16" i="23"/>
  <c r="L17" i="23"/>
  <c r="L18" i="23"/>
  <c r="L19" i="23"/>
  <c r="L20" i="23"/>
  <c r="L21" i="23"/>
  <c r="L22" i="23"/>
  <c r="L23" i="23"/>
  <c r="L24" i="23"/>
  <c r="L25" i="23"/>
  <c r="L26" i="23"/>
  <c r="L27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<sst xmlns="http://schemas.openxmlformats.org/spreadsheetml/2006/main" count="207" uniqueCount="54">
  <si>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</si>
  <si>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</si>
  <si>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</si>
  <si>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</si>
  <si>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</si>
  <si>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</si>
  <si>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</si>
  <si>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</si>
  <si>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</si>
  <si>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</si>
  <si>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</si>
  <si>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</si>
  <si>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</si>
  <si>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</si>
  <si>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</si>
  <si>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</si>
  <si>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</si>
  <si>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</si>
  <si>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</si>
  <si>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</si>
  <si>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</si>
  <si>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</si>
  <si>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</si>
  <si>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</si>
  <si>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</si>
  <si>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</si>
  <si>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</si>
  <si>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</si>
  <si>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</si>
  <si>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</si>
  <si>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</si>
  <si>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 xml:space="preserve">ADMON </t>
  </si>
  <si>
    <t>LIC. MONSERRAT VÁZQUEZ MALAGA</t>
  </si>
  <si>
    <t xml:space="preserve">LIC. MANUEL DE JESÚS CANO BUSTAMANTE </t>
  </si>
  <si>
    <t xml:space="preserve">DIVISIÓN DE </t>
  </si>
  <si>
    <t>LIC. EN ADMINISTRACIÓN</t>
  </si>
  <si>
    <t xml:space="preserve">LIC. MONSERRAT VÁZQUEZ MAGA </t>
  </si>
  <si>
    <t>LC. MANUEL DE JESÚS CANO BUSTAMANTE</t>
  </si>
  <si>
    <t xml:space="preserve">LIC. MONSERRAT VÁZQUEZ MALAGA </t>
  </si>
  <si>
    <t xml:space="preserve">LC. MANUEL DE JESÚS CANO BUSTAMANTE </t>
  </si>
  <si>
    <t xml:space="preserve">LIC. EN ADMINISTRACIÓN </t>
  </si>
  <si>
    <t>ADMON</t>
  </si>
  <si>
    <t xml:space="preserve">FEB -JUL 2023 </t>
  </si>
  <si>
    <t xml:space="preserve">PROPIEDAD INTELECTUAL Y COMERCIO EXTERIOR </t>
  </si>
  <si>
    <t>809 B</t>
  </si>
  <si>
    <t>805 B</t>
  </si>
  <si>
    <t>805 A</t>
  </si>
  <si>
    <t>DLA</t>
  </si>
  <si>
    <t>II</t>
  </si>
  <si>
    <t xml:space="preserve">805 A </t>
  </si>
  <si>
    <t>III</t>
  </si>
  <si>
    <t>IV</t>
  </si>
  <si>
    <t>V</t>
  </si>
  <si>
    <t>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</si>
</sst>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1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313765</xdr:colOff>
      <xdr:row>33</xdr:row>
      <xdr:rowOff>10152</xdr:rowOff>
    </xdr:from>
    <xdr:to>
      <xdr:col>3</xdr:col>
      <xdr:colOff>661147</xdr:colOff>
      <xdr:row>33</xdr:row>
      <xdr:rowOff>756546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C8E56A3-C215-46E3-45A6-63345860BB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4883" y="7439652"/>
          <a:ext cx="717176" cy="7463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67235</xdr:colOff>
      <xdr:row>33</xdr:row>
      <xdr:rowOff>11206</xdr:rowOff>
    </xdr:from>
    <xdr:to>
      <xdr:col>3</xdr:col>
      <xdr:colOff>784411</xdr:colOff>
      <xdr:row>33</xdr:row>
      <xdr:rowOff>757600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8695EB9-2E66-4F26-AE50-39DDE32185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28147" y="7474324"/>
          <a:ext cx="717176" cy="7463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52294</xdr:colOff>
      <xdr:row>33</xdr:row>
      <xdr:rowOff>14941</xdr:rowOff>
    </xdr:from>
    <xdr:to>
      <xdr:col>3</xdr:col>
      <xdr:colOff>788146</xdr:colOff>
      <xdr:row>33</xdr:row>
      <xdr:rowOff>761335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115C7A6-30E9-4D1E-A397-41BC87A75F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8882" y="7358529"/>
          <a:ext cx="735852" cy="7463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373529</xdr:colOff>
      <xdr:row>33</xdr:row>
      <xdr:rowOff>37353</xdr:rowOff>
    </xdr:from>
    <xdr:to>
      <xdr:col>3</xdr:col>
      <xdr:colOff>720911</xdr:colOff>
      <xdr:row>33</xdr:row>
      <xdr:rowOff>783747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92C6A49-F316-4C3B-9688-C01E4ADAF7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1647" y="7380941"/>
          <a:ext cx="735852" cy="74639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82177</xdr:colOff>
      <xdr:row>33</xdr:row>
      <xdr:rowOff>29882</xdr:rowOff>
    </xdr:from>
    <xdr:to>
      <xdr:col>3</xdr:col>
      <xdr:colOff>818029</xdr:colOff>
      <xdr:row>33</xdr:row>
      <xdr:rowOff>776276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6A65935-177F-4510-9F80-0B0E031B4D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8765" y="7373470"/>
          <a:ext cx="735852" cy="746394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85" zoomScaleNormal="85" zoomScaleSheetLayoutView="100" workbookViewId="0">
      <selection activeCell="O16" sqref="O1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2.81640625" style="1" customWidth="1"/>
    <col min="5" max="5" width="9.453125" style="1" customWidth="1"/>
    <col min="6" max="9" width="7.54296875" style="1" customWidth="1"/>
    <col min="10" max="10" width="20.54296875" style="1" customWidth="1"/>
    <col min="11" max="12" width="7.54296875" style="1" customWidth="1"/>
    <col min="13" max="16384" width="11.4531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3" x14ac:dyDescent="0.3">
      <c r="A6" s="24" t="s">
        <v>2</v>
      </c>
      <c r="B6" s="24"/>
      <c r="C6" s="24"/>
      <c r="D6" s="24"/>
      <c r="E6" s="25" t="s">
        <v>40</v>
      </c>
      <c r="F6" s="25"/>
      <c r="G6" s="25"/>
      <c r="H6" s="25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5" t="s">
        <v>4</v>
      </c>
      <c r="C8" s="35"/>
      <c r="D8" s="14" t="s">
        <v>5</v>
      </c>
      <c r="E8" s="5">
        <v>1</v>
      </c>
      <c r="G8" s="4" t="s">
        <v>6</v>
      </c>
      <c r="H8" s="5">
        <v>1</v>
      </c>
      <c r="I8" s="34" t="s">
        <v>7</v>
      </c>
      <c r="J8" s="34"/>
      <c r="K8" s="34"/>
      <c r="L8" s="35" t="s">
        <v>42</v>
      </c>
      <c r="M8" s="35"/>
      <c r="N8" s="35"/>
    </row>
    <row r="10" spans="1:14" ht="13" x14ac:dyDescent="0.3">
      <c r="A10" s="4" t="s">
        <v>8</v>
      </c>
      <c r="B10" s="35" t="s">
        <v>32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ht="13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5" x14ac:dyDescent="0.25">
      <c r="A14" s="22" t="s">
        <v>43</v>
      </c>
      <c r="B14" s="9" t="s">
        <v>21</v>
      </c>
      <c r="C14" s="9" t="s">
        <v>46</v>
      </c>
      <c r="D14" s="9" t="s">
        <v>47</v>
      </c>
      <c r="E14" s="9">
        <v>38</v>
      </c>
      <c r="F14" s="9">
        <v>36</v>
      </c>
      <c r="G14" s="9"/>
      <c r="H14" s="10"/>
      <c r="I14" s="9">
        <f t="shared" ref="I14:I28" si="0">(E14-SUM(F14:G14))-K14</f>
        <v>2</v>
      </c>
      <c r="J14" s="10"/>
      <c r="K14" s="9">
        <v>0</v>
      </c>
      <c r="L14" s="10">
        <v>0</v>
      </c>
      <c r="M14" s="9">
        <v>87</v>
      </c>
      <c r="N14" s="15">
        <v>0.74</v>
      </c>
    </row>
    <row r="15" spans="1:14" s="11" customFormat="1" ht="25" x14ac:dyDescent="0.25">
      <c r="A15" s="22" t="s">
        <v>43</v>
      </c>
      <c r="B15" s="9" t="s">
        <v>21</v>
      </c>
      <c r="C15" s="9" t="s">
        <v>45</v>
      </c>
      <c r="D15" s="9" t="s">
        <v>47</v>
      </c>
      <c r="E15" s="9">
        <v>20</v>
      </c>
      <c r="F15" s="9">
        <v>19</v>
      </c>
      <c r="G15" s="9"/>
      <c r="H15" s="10"/>
      <c r="I15" s="9">
        <f t="shared" si="0"/>
        <v>1</v>
      </c>
      <c r="J15" s="10"/>
      <c r="K15" s="9">
        <v>0</v>
      </c>
      <c r="L15" s="10">
        <v>0</v>
      </c>
      <c r="M15" s="9">
        <v>89</v>
      </c>
      <c r="N15" s="15">
        <v>0.75</v>
      </c>
    </row>
    <row r="16" spans="1:14" s="11" customFormat="1" x14ac:dyDescent="0.25">
      <c r="A16" s="8"/>
      <c r="B16" s="9"/>
      <c r="C16" s="9"/>
      <c r="D16" s="9"/>
      <c r="E16" s="9"/>
      <c r="F16" s="9"/>
      <c r="G16" s="9"/>
      <c r="H16" s="10"/>
      <c r="I16" s="9">
        <f t="shared" si="0"/>
        <v>0</v>
      </c>
      <c r="J16" s="10"/>
      <c r="K16" s="9"/>
      <c r="L16" s="10"/>
      <c r="M16" s="9"/>
      <c r="N16" s="15"/>
    </row>
    <row r="17" spans="1:14" s="11" customFormat="1" x14ac:dyDescent="0.25">
      <c r="A17" s="8"/>
      <c r="B17" s="9"/>
      <c r="C17" s="9"/>
      <c r="D17" s="9"/>
      <c r="E17" s="9"/>
      <c r="F17" s="9"/>
      <c r="G17" s="9"/>
      <c r="H17" s="10"/>
      <c r="I17" s="9">
        <f t="shared" si="0"/>
        <v>0</v>
      </c>
      <c r="J17" s="10"/>
      <c r="K17" s="9"/>
      <c r="L17" s="10"/>
      <c r="M17" s="9"/>
      <c r="N17" s="15"/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58</v>
      </c>
      <c r="F28" s="17">
        <f>SUM(F14:F27)</f>
        <v>55</v>
      </c>
      <c r="G28" s="17">
        <f>SUM(G14:G27)</f>
        <v>0</v>
      </c>
      <c r="H28" s="18">
        <f>SUM(F28:G28)/E28</f>
        <v>0.94827586206896552</v>
      </c>
      <c r="I28" s="17">
        <f t="shared" si="0"/>
        <v>3</v>
      </c>
      <c r="J28" s="18">
        <f t="shared" ref="J28" si="1">I28/E28</f>
        <v>5.1724137931034482E-2</v>
      </c>
      <c r="K28" s="17">
        <f>SUM(K14:K27)</f>
        <v>0</v>
      </c>
      <c r="L28" s="18">
        <f t="shared" ref="L28" si="2">K28/E28</f>
        <v>0</v>
      </c>
      <c r="M28" s="17">
        <f>AVERAGE(M14:M27)</f>
        <v>88</v>
      </c>
      <c r="N28" s="19">
        <f>AVERAGE(N14:N27)</f>
        <v>0.745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">
        <v>32</v>
      </c>
      <c r="C37" s="41"/>
      <c r="D37" s="41"/>
      <c r="E37" s="13"/>
      <c r="F37" s="13"/>
      <c r="G37" s="41" t="s">
        <v>33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5" zoomScale="85" zoomScaleNormal="85" zoomScaleSheetLayoutView="100" workbookViewId="0">
      <selection activeCell="O14" sqref="O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3" x14ac:dyDescent="0.3">
      <c r="A6" s="24" t="s">
        <v>2</v>
      </c>
      <c r="B6" s="24"/>
      <c r="C6" s="24"/>
      <c r="D6" s="24"/>
      <c r="E6" s="25" t="s">
        <v>40</v>
      </c>
      <c r="F6" s="25"/>
      <c r="G6" s="25"/>
      <c r="H6" s="25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5">
        <v>2</v>
      </c>
      <c r="C8" s="35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35" t="str">
        <f>'1'!L8</f>
        <v xml:space="preserve">FEB -JUL 2023 </v>
      </c>
      <c r="M8" s="35"/>
      <c r="N8" s="35"/>
    </row>
    <row r="10" spans="1:14" ht="13" x14ac:dyDescent="0.3">
      <c r="A10" s="4" t="s">
        <v>8</v>
      </c>
      <c r="B10" s="35" t="str">
        <f>'1'!B10</f>
        <v>LIC. MONSERRAT VÁZQUEZ MALAGA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ht="13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5" x14ac:dyDescent="0.25">
      <c r="A14" s="9" t="str">
        <f>'1'!A14</f>
        <v xml:space="preserve">PROPIEDAD INTELECTUAL Y COMERCIO EXTERIOR </v>
      </c>
      <c r="B14" s="9" t="s">
        <v>48</v>
      </c>
      <c r="C14" s="9" t="s">
        <v>46</v>
      </c>
      <c r="D14" s="9" t="str">
        <f>'1'!D14</f>
        <v>DLA</v>
      </c>
      <c r="E14" s="9">
        <v>38</v>
      </c>
      <c r="F14" s="9">
        <v>28</v>
      </c>
      <c r="G14" s="9"/>
      <c r="H14" s="10"/>
      <c r="I14" s="9">
        <f t="shared" ref="I14:I28" si="0">(E14-SUM(F14:G14))-K14</f>
        <v>10</v>
      </c>
      <c r="J14" s="10"/>
      <c r="K14" s="9">
        <v>0</v>
      </c>
      <c r="L14" s="10"/>
      <c r="M14" s="9">
        <v>69</v>
      </c>
      <c r="N14" s="15">
        <v>0.74</v>
      </c>
    </row>
    <row r="15" spans="1:14" s="11" customFormat="1" ht="25" x14ac:dyDescent="0.25">
      <c r="A15" s="9" t="str">
        <f>'1'!A15</f>
        <v xml:space="preserve">PROPIEDAD INTELECTUAL Y COMERCIO EXTERIOR </v>
      </c>
      <c r="B15" s="9" t="s">
        <v>48</v>
      </c>
      <c r="C15" s="9" t="str">
        <f>'1'!C15</f>
        <v>805 B</v>
      </c>
      <c r="D15" s="9" t="str">
        <f>'1'!D15</f>
        <v>DLA</v>
      </c>
      <c r="E15" s="9">
        <v>20</v>
      </c>
      <c r="F15" s="9">
        <v>20</v>
      </c>
      <c r="G15" s="9"/>
      <c r="H15" s="10"/>
      <c r="I15" s="9">
        <f t="shared" si="0"/>
        <v>0</v>
      </c>
      <c r="J15" s="10"/>
      <c r="K15" s="9">
        <v>0</v>
      </c>
      <c r="L15" s="10"/>
      <c r="M15" s="9">
        <v>93</v>
      </c>
      <c r="N15" s="15">
        <v>0.6</v>
      </c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ref="H16:H27" si="1">F16/E16</f>
        <v>#DIV/0!</v>
      </c>
      <c r="I16" s="9">
        <f t="shared" si="0"/>
        <v>0</v>
      </c>
      <c r="J16" s="10" t="e">
        <f t="shared" ref="J16:J28" si="2">I16/E16</f>
        <v>#DIV/0!</v>
      </c>
      <c r="K16" s="9"/>
      <c r="L16" s="10" t="e">
        <f t="shared" ref="L16:L28" si="3">K16/E16</f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1"/>
        <v>#DIV/0!</v>
      </c>
      <c r="I17" s="9">
        <f t="shared" si="0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1"/>
        <v>#DIV/0!</v>
      </c>
      <c r="I18" s="9">
        <f t="shared" si="0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1"/>
        <v>#DIV/0!</v>
      </c>
      <c r="I19" s="9">
        <f t="shared" si="0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1"/>
        <v>#DIV/0!</v>
      </c>
      <c r="I20" s="9">
        <f t="shared" si="0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1"/>
        <v>#DIV/0!</v>
      </c>
      <c r="I21" s="9">
        <f t="shared" si="0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1"/>
        <v>#DIV/0!</v>
      </c>
      <c r="I22" s="9">
        <f t="shared" si="0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1"/>
        <v>#DIV/0!</v>
      </c>
      <c r="I23" s="9">
        <f t="shared" si="0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1"/>
        <v>#DIV/0!</v>
      </c>
      <c r="I24" s="9">
        <f t="shared" si="0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1"/>
        <v>#DIV/0!</v>
      </c>
      <c r="I25" s="9">
        <f t="shared" si="0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1"/>
        <v>#DIV/0!</v>
      </c>
      <c r="I26" s="9">
        <f t="shared" si="0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1"/>
        <v>#DIV/0!</v>
      </c>
      <c r="I27" s="9">
        <f t="shared" si="0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58</v>
      </c>
      <c r="F28" s="17">
        <f>SUM(F14:F27)</f>
        <v>48</v>
      </c>
      <c r="G28" s="17">
        <f>SUM(G14:G27)</f>
        <v>0</v>
      </c>
      <c r="H28" s="18">
        <f>SUM(F28:G28)/E28</f>
        <v>0.82758620689655171</v>
      </c>
      <c r="I28" s="17">
        <f t="shared" si="0"/>
        <v>10</v>
      </c>
      <c r="J28" s="18">
        <f t="shared" si="2"/>
        <v>0.17241379310344829</v>
      </c>
      <c r="K28" s="17">
        <f>SUM(K14:K27)</f>
        <v>0</v>
      </c>
      <c r="L28" s="18">
        <f t="shared" si="3"/>
        <v>0</v>
      </c>
      <c r="M28" s="17">
        <f>AVERAGE(M14:M27)</f>
        <v>81</v>
      </c>
      <c r="N28" s="19">
        <f>AVERAGE(N14:N27)</f>
        <v>0.66999999999999993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">
        <v>32</v>
      </c>
      <c r="C37" s="41"/>
      <c r="D37" s="41"/>
      <c r="E37" s="13"/>
      <c r="F37" s="13"/>
      <c r="G37" s="41" t="s">
        <v>39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4" zoomScale="85" zoomScaleNormal="85" zoomScaleSheetLayoutView="100" workbookViewId="0">
      <selection activeCell="O12" sqref="O12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3" x14ac:dyDescent="0.3">
      <c r="A6" s="24" t="s">
        <v>2</v>
      </c>
      <c r="B6" s="24"/>
      <c r="C6" s="24"/>
      <c r="D6" s="24"/>
      <c r="E6" s="25" t="s">
        <v>40</v>
      </c>
      <c r="F6" s="25"/>
      <c r="G6" s="25"/>
      <c r="H6" s="25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5">
        <v>3</v>
      </c>
      <c r="C8" s="35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35" t="str">
        <f>'1'!L8</f>
        <v xml:space="preserve">FEB -JUL 2023 </v>
      </c>
      <c r="M8" s="35"/>
      <c r="N8" s="35"/>
    </row>
    <row r="10" spans="1:14" ht="13" x14ac:dyDescent="0.3">
      <c r="A10" s="4" t="s">
        <v>8</v>
      </c>
      <c r="B10" s="35" t="str">
        <f>'1'!B10</f>
        <v>LIC. MONSERRAT VÁZQUEZ MALAGA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ht="13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5" x14ac:dyDescent="0.25">
      <c r="A14" s="9" t="str">
        <f>'1'!A14</f>
        <v xml:space="preserve">PROPIEDAD INTELECTUAL Y COMERCIO EXTERIOR </v>
      </c>
      <c r="B14" s="9" t="s">
        <v>50</v>
      </c>
      <c r="C14" s="9" t="s">
        <v>49</v>
      </c>
      <c r="D14" s="9" t="str">
        <f>'1'!D14</f>
        <v>DLA</v>
      </c>
      <c r="E14" s="9">
        <v>38</v>
      </c>
      <c r="F14" s="9">
        <v>34</v>
      </c>
      <c r="G14" s="9"/>
      <c r="H14" s="10"/>
      <c r="I14" s="9">
        <f t="shared" ref="I14:I28" si="0">(E14-SUM(F14:G14))-K14</f>
        <v>4</v>
      </c>
      <c r="J14" s="10"/>
      <c r="K14" s="9">
        <v>0</v>
      </c>
      <c r="L14" s="10"/>
      <c r="M14" s="9">
        <v>82</v>
      </c>
      <c r="N14" s="15">
        <v>0.87</v>
      </c>
    </row>
    <row r="15" spans="1:14" s="11" customFormat="1" ht="25" x14ac:dyDescent="0.25">
      <c r="A15" s="9" t="str">
        <f>'1'!A15</f>
        <v xml:space="preserve">PROPIEDAD INTELECTUAL Y COMERCIO EXTERIOR </v>
      </c>
      <c r="B15" s="9" t="s">
        <v>50</v>
      </c>
      <c r="C15" s="9" t="str">
        <f>'1'!C15</f>
        <v>805 B</v>
      </c>
      <c r="D15" s="9" t="str">
        <f>'1'!D15</f>
        <v>DLA</v>
      </c>
      <c r="E15" s="9">
        <v>20</v>
      </c>
      <c r="F15" s="9">
        <v>20</v>
      </c>
      <c r="G15" s="9"/>
      <c r="H15" s="10"/>
      <c r="I15" s="9">
        <f t="shared" si="0"/>
        <v>0</v>
      </c>
      <c r="J15" s="10"/>
      <c r="K15" s="9">
        <v>0</v>
      </c>
      <c r="L15" s="10"/>
      <c r="M15" s="9">
        <v>94</v>
      </c>
      <c r="N15" s="15">
        <v>0.75</v>
      </c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ref="H16:H27" si="1">F16/E16</f>
        <v>#DIV/0!</v>
      </c>
      <c r="I16" s="9">
        <f t="shared" si="0"/>
        <v>0</v>
      </c>
      <c r="J16" s="10" t="e">
        <f t="shared" ref="J16:J28" si="2">I16/E16</f>
        <v>#DIV/0!</v>
      </c>
      <c r="K16" s="9"/>
      <c r="L16" s="10" t="e">
        <f t="shared" ref="L16:L28" si="3">K16/E16</f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1"/>
        <v>#DIV/0!</v>
      </c>
      <c r="I17" s="9">
        <f t="shared" si="0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1"/>
        <v>#DIV/0!</v>
      </c>
      <c r="I18" s="9">
        <f t="shared" si="0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1"/>
        <v>#DIV/0!</v>
      </c>
      <c r="I19" s="9">
        <f t="shared" si="0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1"/>
        <v>#DIV/0!</v>
      </c>
      <c r="I20" s="9">
        <f t="shared" si="0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1"/>
        <v>#DIV/0!</v>
      </c>
      <c r="I21" s="9">
        <f t="shared" si="0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1"/>
        <v>#DIV/0!</v>
      </c>
      <c r="I22" s="9">
        <f t="shared" si="0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1"/>
        <v>#DIV/0!</v>
      </c>
      <c r="I23" s="9">
        <f t="shared" si="0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1"/>
        <v>#DIV/0!</v>
      </c>
      <c r="I24" s="9">
        <f t="shared" si="0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1"/>
        <v>#DIV/0!</v>
      </c>
      <c r="I25" s="9">
        <f t="shared" si="0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1"/>
        <v>#DIV/0!</v>
      </c>
      <c r="I26" s="9">
        <f t="shared" si="0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1"/>
        <v>#DIV/0!</v>
      </c>
      <c r="I27" s="9">
        <f t="shared" si="0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58</v>
      </c>
      <c r="F28" s="17">
        <f>SUM(F14:F27)</f>
        <v>54</v>
      </c>
      <c r="G28" s="17">
        <f>SUM(G14:G27)</f>
        <v>0</v>
      </c>
      <c r="H28" s="18">
        <f>SUM(F28:G28)/E28</f>
        <v>0.93103448275862066</v>
      </c>
      <c r="I28" s="17">
        <f t="shared" si="0"/>
        <v>4</v>
      </c>
      <c r="J28" s="18">
        <f t="shared" si="2"/>
        <v>6.8965517241379309E-2</v>
      </c>
      <c r="K28" s="17">
        <f>SUM(K14:K27)</f>
        <v>0</v>
      </c>
      <c r="L28" s="18">
        <f t="shared" si="3"/>
        <v>0</v>
      </c>
      <c r="M28" s="17">
        <f>AVERAGE(M14:M27)</f>
        <v>88</v>
      </c>
      <c r="N28" s="19">
        <f>AVERAGE(N14:N27)</f>
        <v>0.81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">
        <v>38</v>
      </c>
      <c r="C37" s="41"/>
      <c r="D37" s="41"/>
      <c r="E37" s="13"/>
      <c r="F37" s="13"/>
      <c r="G37" s="41" t="s">
        <v>39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topLeftCell="A6" zoomScale="85" zoomScaleNormal="85" zoomScaleSheetLayoutView="100" workbookViewId="0">
      <selection activeCell="P20" sqref="P20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3" x14ac:dyDescent="0.3">
      <c r="A6" s="24" t="s">
        <v>34</v>
      </c>
      <c r="B6" s="24"/>
      <c r="C6" s="24"/>
      <c r="D6" s="24"/>
      <c r="E6" s="25" t="s">
        <v>35</v>
      </c>
      <c r="F6" s="25"/>
      <c r="G6" s="25"/>
      <c r="H6" s="25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5">
        <v>4</v>
      </c>
      <c r="C8" s="35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35" t="str">
        <f>'1'!L8</f>
        <v xml:space="preserve">FEB -JUL 2023 </v>
      </c>
      <c r="M8" s="35"/>
      <c r="N8" s="35"/>
    </row>
    <row r="10" spans="1:14" ht="13" x14ac:dyDescent="0.3">
      <c r="A10" s="4" t="s">
        <v>8</v>
      </c>
      <c r="B10" s="35" t="str">
        <f>'1'!B10</f>
        <v>LIC. MONSERRAT VÁZQUEZ MALAGA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ht="13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5" x14ac:dyDescent="0.25">
      <c r="A14" s="9" t="str">
        <f>'1'!A14</f>
        <v xml:space="preserve">PROPIEDAD INTELECTUAL Y COMERCIO EXTERIOR </v>
      </c>
      <c r="B14" s="9" t="s">
        <v>51</v>
      </c>
      <c r="C14" s="9" t="s">
        <v>46</v>
      </c>
      <c r="D14" s="9" t="s">
        <v>41</v>
      </c>
      <c r="E14" s="9">
        <v>38</v>
      </c>
      <c r="F14" s="9">
        <v>36</v>
      </c>
      <c r="G14" s="9"/>
      <c r="H14" s="21"/>
      <c r="I14" s="9">
        <f t="shared" ref="I14:I16" si="0">(E14-SUM(F14:G14))-K14</f>
        <v>2</v>
      </c>
      <c r="J14" s="21"/>
      <c r="K14" s="9">
        <v>0</v>
      </c>
      <c r="L14" s="10"/>
      <c r="M14" s="9">
        <v>88</v>
      </c>
      <c r="N14" s="15">
        <v>0.87</v>
      </c>
    </row>
    <row r="15" spans="1:14" s="11" customFormat="1" ht="25" x14ac:dyDescent="0.25">
      <c r="A15" s="9" t="s">
        <v>43</v>
      </c>
      <c r="B15" s="9" t="s">
        <v>52</v>
      </c>
      <c r="C15" s="9" t="s">
        <v>46</v>
      </c>
      <c r="D15" s="9" t="s">
        <v>31</v>
      </c>
      <c r="E15" s="9">
        <v>38</v>
      </c>
      <c r="F15" s="9">
        <v>36</v>
      </c>
      <c r="G15" s="9"/>
      <c r="H15" s="10"/>
      <c r="I15" s="9">
        <f t="shared" si="0"/>
        <v>2</v>
      </c>
      <c r="J15" s="21"/>
      <c r="K15" s="9">
        <v>0</v>
      </c>
      <c r="L15" s="10"/>
      <c r="M15" s="9">
        <v>89</v>
      </c>
      <c r="N15" s="15">
        <v>0.87</v>
      </c>
    </row>
    <row r="16" spans="1:14" s="11" customFormat="1" ht="25" x14ac:dyDescent="0.25">
      <c r="A16" s="9" t="s">
        <v>43</v>
      </c>
      <c r="B16" s="9" t="s">
        <v>53</v>
      </c>
      <c r="C16" s="9" t="s">
        <v>46</v>
      </c>
      <c r="D16" s="9" t="s">
        <v>31</v>
      </c>
      <c r="E16" s="9">
        <v>38</v>
      </c>
      <c r="F16" s="9">
        <v>36</v>
      </c>
      <c r="G16" s="9"/>
      <c r="H16" s="10"/>
      <c r="I16" s="9">
        <f t="shared" si="0"/>
        <v>2</v>
      </c>
      <c r="J16" s="10"/>
      <c r="K16" s="9">
        <v>0</v>
      </c>
      <c r="L16" s="10"/>
      <c r="M16" s="9">
        <v>91</v>
      </c>
      <c r="N16" s="15">
        <v>0.82</v>
      </c>
    </row>
    <row r="17" spans="1:14" s="11" customFormat="1" ht="25" x14ac:dyDescent="0.25">
      <c r="A17" s="9" t="s">
        <v>43</v>
      </c>
      <c r="B17" s="9" t="s">
        <v>51</v>
      </c>
      <c r="C17" s="9" t="s">
        <v>45</v>
      </c>
      <c r="D17" s="9" t="s">
        <v>31</v>
      </c>
      <c r="E17" s="9">
        <v>20</v>
      </c>
      <c r="F17" s="9">
        <v>20</v>
      </c>
      <c r="G17" s="9"/>
      <c r="H17" s="10"/>
      <c r="I17" s="9">
        <f t="shared" ref="I17:I28" si="1">(E17-SUM(F17:G17))-K17</f>
        <v>0</v>
      </c>
      <c r="J17" s="10"/>
      <c r="K17" s="9">
        <v>0</v>
      </c>
      <c r="L17" s="10"/>
      <c r="M17" s="9">
        <v>91</v>
      </c>
      <c r="N17" s="15">
        <v>0.7</v>
      </c>
    </row>
    <row r="18" spans="1:14" s="11" customFormat="1" ht="25" x14ac:dyDescent="0.25">
      <c r="A18" s="9" t="s">
        <v>43</v>
      </c>
      <c r="B18" s="9" t="s">
        <v>52</v>
      </c>
      <c r="C18" s="9" t="s">
        <v>45</v>
      </c>
      <c r="D18" s="9" t="s">
        <v>31</v>
      </c>
      <c r="E18" s="9">
        <v>20</v>
      </c>
      <c r="F18" s="9">
        <v>20</v>
      </c>
      <c r="G18" s="9"/>
      <c r="H18" s="10"/>
      <c r="I18" s="9">
        <f t="shared" si="1"/>
        <v>0</v>
      </c>
      <c r="J18" s="10"/>
      <c r="K18" s="9">
        <v>0</v>
      </c>
      <c r="L18" s="10"/>
      <c r="M18" s="9">
        <v>92</v>
      </c>
      <c r="N18" s="15">
        <v>0.8</v>
      </c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ref="H19:H27" si="2">F19/E19</f>
        <v>#DIV/0!</v>
      </c>
      <c r="I19" s="9">
        <f t="shared" si="1"/>
        <v>0</v>
      </c>
      <c r="J19" s="10" t="e">
        <f t="shared" ref="J19:J28" si="3">I19/E19</f>
        <v>#DIV/0!</v>
      </c>
      <c r="K19" s="9"/>
      <c r="L19" s="10" t="e">
        <f t="shared" ref="L19:L28" si="4">K19/E19</f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2"/>
        <v>#DIV/0!</v>
      </c>
      <c r="I20" s="9">
        <f t="shared" si="1"/>
        <v>0</v>
      </c>
      <c r="J20" s="10" t="e">
        <f t="shared" si="3"/>
        <v>#DIV/0!</v>
      </c>
      <c r="K20" s="9"/>
      <c r="L20" s="10" t="e">
        <f t="shared" si="4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2"/>
        <v>#DIV/0!</v>
      </c>
      <c r="I21" s="9">
        <f t="shared" si="1"/>
        <v>0</v>
      </c>
      <c r="J21" s="10" t="e">
        <f t="shared" si="3"/>
        <v>#DIV/0!</v>
      </c>
      <c r="K21" s="9"/>
      <c r="L21" s="10" t="e">
        <f t="shared" si="4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2"/>
        <v>#DIV/0!</v>
      </c>
      <c r="I22" s="9">
        <f t="shared" si="1"/>
        <v>0</v>
      </c>
      <c r="J22" s="10" t="e">
        <f t="shared" si="3"/>
        <v>#DIV/0!</v>
      </c>
      <c r="K22" s="9"/>
      <c r="L22" s="10" t="e">
        <f t="shared" si="4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2"/>
        <v>#DIV/0!</v>
      </c>
      <c r="I23" s="9">
        <f t="shared" si="1"/>
        <v>0</v>
      </c>
      <c r="J23" s="10" t="e">
        <f t="shared" si="3"/>
        <v>#DIV/0!</v>
      </c>
      <c r="K23" s="9"/>
      <c r="L23" s="10" t="e">
        <f t="shared" si="4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2"/>
        <v>#DIV/0!</v>
      </c>
      <c r="I24" s="9">
        <f t="shared" si="1"/>
        <v>0</v>
      </c>
      <c r="J24" s="10" t="e">
        <f t="shared" si="3"/>
        <v>#DIV/0!</v>
      </c>
      <c r="K24" s="9"/>
      <c r="L24" s="10" t="e">
        <f t="shared" si="4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2"/>
        <v>#DIV/0!</v>
      </c>
      <c r="I25" s="9">
        <f t="shared" si="1"/>
        <v>0</v>
      </c>
      <c r="J25" s="10" t="e">
        <f t="shared" si="3"/>
        <v>#DIV/0!</v>
      </c>
      <c r="K25" s="9"/>
      <c r="L25" s="10" t="e">
        <f t="shared" si="4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2"/>
        <v>#DIV/0!</v>
      </c>
      <c r="I26" s="9">
        <f t="shared" si="1"/>
        <v>0</v>
      </c>
      <c r="J26" s="10" t="e">
        <f t="shared" si="3"/>
        <v>#DIV/0!</v>
      </c>
      <c r="K26" s="9"/>
      <c r="L26" s="10" t="e">
        <f t="shared" si="4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2"/>
        <v>#DIV/0!</v>
      </c>
      <c r="I27" s="9">
        <f t="shared" si="1"/>
        <v>0</v>
      </c>
      <c r="J27" s="10" t="e">
        <f t="shared" si="3"/>
        <v>#DIV/0!</v>
      </c>
      <c r="K27" s="9"/>
      <c r="L27" s="10" t="e">
        <f t="shared" si="4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154</v>
      </c>
      <c r="F28" s="17">
        <f>SUM(F14:F27)</f>
        <v>148</v>
      </c>
      <c r="G28" s="17">
        <f>SUM(G14:G27)</f>
        <v>0</v>
      </c>
      <c r="H28" s="18">
        <f>SUM(F28:G28)/E28</f>
        <v>0.96103896103896103</v>
      </c>
      <c r="I28" s="17">
        <f t="shared" si="1"/>
        <v>6</v>
      </c>
      <c r="J28" s="18">
        <f t="shared" si="3"/>
        <v>3.896103896103896E-2</v>
      </c>
      <c r="K28" s="17">
        <f>SUM(K14:K27)</f>
        <v>0</v>
      </c>
      <c r="L28" s="18">
        <f t="shared" si="4"/>
        <v>0</v>
      </c>
      <c r="M28" s="17">
        <f>AVERAGE(M14:M27)</f>
        <v>90.2</v>
      </c>
      <c r="N28" s="19">
        <f>AVERAGE(N14:N27)</f>
        <v>0.81199999999999994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">
        <v>36</v>
      </c>
      <c r="C37" s="41"/>
      <c r="D37" s="41"/>
      <c r="E37" s="13"/>
      <c r="F37" s="13"/>
      <c r="G37" s="41" t="s">
        <v>37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honeticPr fontId="9" type="noConversion"/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8" zoomScale="85" zoomScaleNormal="85" zoomScaleSheetLayoutView="100" workbookViewId="0">
      <selection activeCell="P15" sqref="P1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9" width="7.54296875" style="1" customWidth="1"/>
    <col min="10" max="10" width="17.08984375" style="1" customWidth="1"/>
    <col min="11" max="12" width="7.54296875" style="1" customWidth="1"/>
    <col min="13" max="16384" width="11.4531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3" x14ac:dyDescent="0.3">
      <c r="A6" s="24" t="s">
        <v>2</v>
      </c>
      <c r="B6" s="24"/>
      <c r="C6" s="24"/>
      <c r="D6" s="24"/>
      <c r="E6" s="25" t="s">
        <v>40</v>
      </c>
      <c r="F6" s="25"/>
      <c r="G6" s="25"/>
      <c r="H6" s="25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5" t="s">
        <v>29</v>
      </c>
      <c r="C8" s="35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35" t="str">
        <f>'1'!L8</f>
        <v xml:space="preserve">FEB -JUL 2023 </v>
      </c>
      <c r="M8" s="35"/>
      <c r="N8" s="35"/>
    </row>
    <row r="10" spans="1:14" ht="13" x14ac:dyDescent="0.3">
      <c r="A10" s="4" t="s">
        <v>8</v>
      </c>
      <c r="B10" s="35" t="str">
        <f>'1'!B10</f>
        <v>LIC. MONSERRAT VÁZQUEZ MALAGA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ht="13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5" x14ac:dyDescent="0.25">
      <c r="A14" s="9" t="str">
        <f>'1'!A14</f>
        <v xml:space="preserve">PROPIEDAD INTELECTUAL Y COMERCIO EXTERIOR </v>
      </c>
      <c r="B14" s="9"/>
      <c r="C14" s="9" t="s">
        <v>44</v>
      </c>
      <c r="D14" s="9" t="str">
        <f>'1'!D14</f>
        <v>DLA</v>
      </c>
      <c r="E14" s="9"/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</row>
    <row r="15" spans="1:14" s="11" customFormat="1" ht="25" x14ac:dyDescent="0.25">
      <c r="A15" s="9" t="str">
        <f>'1'!A15</f>
        <v xml:space="preserve">PROPIEDAD INTELECTUAL Y COMERCIO EXTERIOR </v>
      </c>
      <c r="B15" s="9"/>
      <c r="C15" s="9">
        <v>0</v>
      </c>
      <c r="D15" s="9" t="str">
        <f>'1'!D15</f>
        <v>DLA</v>
      </c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tr">
        <f>B10</f>
        <v>LIC. MONSERRAT VÁZQUEZ MALAGA</v>
      </c>
      <c r="C37" s="41"/>
      <c r="D37" s="41"/>
      <c r="E37" s="13"/>
      <c r="F37" s="13"/>
      <c r="G37" s="41" t="s">
        <v>37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MONSERRAT VÁZQUEZ MALAGA</cp:lastModifiedBy>
  <cp:revision/>
  <dcterms:created xsi:type="dcterms:W3CDTF">2021-11-22T14:45:25Z</dcterms:created>
  <dcterms:modified xsi:type="dcterms:W3CDTF">2023-06-23T00:17:26Z</dcterms:modified>
  <cp:category/>
  <cp:contentStatus/>
</cp:coreProperties>
</file>