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65" documentId="13_ncr:1_{C020935D-78D7-4D23-91C6-37D265802D84}" xr6:coauthVersionLast="47" xr6:coauthVersionMax="47" xr10:uidLastSave="{4FC9E154-0A12-40CB-9149-A03D287172C4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4" l="1"/>
  <c r="D20" i="24"/>
  <c r="D21" i="24"/>
  <c r="D22" i="24"/>
  <c r="D23" i="24"/>
  <c r="D24" i="24"/>
  <c r="D25" i="24"/>
  <c r="D26" i="24"/>
  <c r="D27" i="24"/>
  <c r="I14" i="10"/>
  <c r="I15" i="10"/>
  <c r="I15" i="24" l="1"/>
  <c r="I16" i="24"/>
  <c r="I14" i="23"/>
  <c r="I14" i="22"/>
  <c r="I14" i="24" l="1"/>
  <c r="A15" i="23"/>
  <c r="C15" i="23"/>
  <c r="D15" i="23"/>
  <c r="I15" i="23"/>
  <c r="I15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A15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C27" i="24"/>
  <c r="A27" i="24"/>
  <c r="E26" i="24"/>
  <c r="I26" i="24" s="1"/>
  <c r="J26" i="24" s="1"/>
  <c r="C26" i="24"/>
  <c r="A26" i="24"/>
  <c r="E25" i="24"/>
  <c r="I25" i="24" s="1"/>
  <c r="J25" i="24" s="1"/>
  <c r="C25" i="24"/>
  <c r="A25" i="24"/>
  <c r="E24" i="24"/>
  <c r="I24" i="24" s="1"/>
  <c r="J24" i="24" s="1"/>
  <c r="C24" i="24"/>
  <c r="A24" i="24"/>
  <c r="E23" i="24"/>
  <c r="I23" i="24" s="1"/>
  <c r="J23" i="24" s="1"/>
  <c r="C23" i="24"/>
  <c r="A23" i="24"/>
  <c r="E22" i="24"/>
  <c r="I22" i="24" s="1"/>
  <c r="J22" i="24" s="1"/>
  <c r="C22" i="24"/>
  <c r="A22" i="24"/>
  <c r="E21" i="24"/>
  <c r="I21" i="24" s="1"/>
  <c r="J21" i="24" s="1"/>
  <c r="C21" i="24"/>
  <c r="A21" i="24"/>
  <c r="E20" i="24"/>
  <c r="I20" i="24" s="1"/>
  <c r="J20" i="24" s="1"/>
  <c r="C20" i="24"/>
  <c r="A20" i="24"/>
  <c r="E19" i="24"/>
  <c r="I19" i="24" s="1"/>
  <c r="J19" i="24" s="1"/>
  <c r="C19" i="24"/>
  <c r="A19" i="24"/>
  <c r="I18" i="24"/>
  <c r="I17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D14" i="22"/>
  <c r="A14" i="22"/>
  <c r="B10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L16" i="25" l="1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<sst xmlns="http://schemas.openxmlformats.org/spreadsheetml/2006/main" count="208" uniqueCount="55">
  <si>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</si>
  <si>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</si>
  <si>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</si>
  <si>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</si>
  <si>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</si>
  <si>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</si>
  <si>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</si>
  <si>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</si>
  <si>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</si>
  <si>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</si>
  <si>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</si>
  <si>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</si>
  <si>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</si>
  <si>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</si>
  <si>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</si>
  <si>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</si>
  <si>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</si>
  <si>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</si>
  <si>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</si>
  <si>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</si>
  <si>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</si>
  <si>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</si>
  <si>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</si>
  <si>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</si>
  <si>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</si>
  <si>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</si>
  <si>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</si>
  <si>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</si>
  <si>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</si>
  <si>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</si>
  <si>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</si>
  <si>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</si>
  <si>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</si>
  <si>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LIC. MANUEL DE JESÚS CANO BUSTAMANTE </t>
  </si>
  <si>
    <t xml:space="preserve">DIVISIÓN DE </t>
  </si>
  <si>
    <t>LIC. EN ADMINISTRACIÓN</t>
  </si>
  <si>
    <t xml:space="preserve">LIC. MONSERRAT VÁZQUEZ MAGA </t>
  </si>
  <si>
    <t>LC. MANUEL DE JESÚS CANO BUSTAMANTE</t>
  </si>
  <si>
    <t xml:space="preserve">LIC. MONSERRAT VÁZQUEZ MALAGA </t>
  </si>
  <si>
    <t xml:space="preserve">LC. MANUEL DE JESÚS CANO BUSTAMANTE </t>
  </si>
  <si>
    <t xml:space="preserve">LIC. EN ADMINISTRACIÓN </t>
  </si>
  <si>
    <t>ADMON</t>
  </si>
  <si>
    <t xml:space="preserve">FEB -JUL 2023 </t>
  </si>
  <si>
    <t xml:space="preserve">PROPIEDAD INTELECTUAL Y COMERCIO EXTERIOR </t>
  </si>
  <si>
    <t>805 B</t>
  </si>
  <si>
    <t>805 A</t>
  </si>
  <si>
    <t>DLA</t>
  </si>
  <si>
    <t>II</t>
  </si>
  <si>
    <t xml:space="preserve">805 A </t>
  </si>
  <si>
    <t>III</t>
  </si>
  <si>
    <t>IV</t>
  </si>
  <si>
    <t>V</t>
  </si>
  <si>
    <t>VI</t>
  </si>
  <si>
    <t>805A</t>
  </si>
  <si>
    <t>805B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</si>
</sst>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82177</xdr:colOff>
      <xdr:row>33</xdr:row>
      <xdr:rowOff>29882</xdr:rowOff>
    </xdr:from>
    <xdr:to>
      <xdr:col>3</xdr:col>
      <xdr:colOff>818029</xdr:colOff>
      <xdr:row>33</xdr:row>
      <xdr:rowOff>776276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65935-177F-4510-9F80-0B0E031B4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765" y="7373470"/>
          <a:ext cx="735852" cy="7463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O16" sqref="O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20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40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1</v>
      </c>
      <c r="G8" s="4" t="s">
        <v>6</v>
      </c>
      <c r="H8" s="5">
        <v>1</v>
      </c>
      <c r="I8" s="36" t="s">
        <v>7</v>
      </c>
      <c r="J8" s="36"/>
      <c r="K8" s="36"/>
      <c r="L8" s="30" t="s">
        <v>42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2" t="s">
        <v>43</v>
      </c>
      <c r="B14" s="9" t="s">
        <v>21</v>
      </c>
      <c r="C14" s="9" t="s">
        <v>45</v>
      </c>
      <c r="D14" s="9" t="s">
        <v>46</v>
      </c>
      <c r="E14" s="9">
        <v>38</v>
      </c>
      <c r="F14" s="9">
        <v>36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v>0</v>
      </c>
      <c r="M14" s="9">
        <v>87</v>
      </c>
      <c r="N14" s="15">
        <v>0.74</v>
      </c>
    </row>
    <row r="15" spans="1:14" s="11" customFormat="1" ht="25" x14ac:dyDescent="0.25">
      <c r="A15" s="22" t="s">
        <v>43</v>
      </c>
      <c r="B15" s="9" t="s">
        <v>21</v>
      </c>
      <c r="C15" s="9" t="s">
        <v>44</v>
      </c>
      <c r="D15" s="9" t="s">
        <v>46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v>0</v>
      </c>
      <c r="M15" s="9">
        <v>89</v>
      </c>
      <c r="N15" s="15">
        <v>0.75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58</v>
      </c>
      <c r="F28" s="17">
        <f>SUM(F14:F27)</f>
        <v>55</v>
      </c>
      <c r="G28" s="17">
        <f>SUM(G14:G27)</f>
        <v>0</v>
      </c>
      <c r="H28" s="18">
        <f>SUM(F28:G28)/E28</f>
        <v>0.94827586206896552</v>
      </c>
      <c r="I28" s="17">
        <f t="shared" si="0"/>
        <v>3</v>
      </c>
      <c r="J28" s="18">
        <f t="shared" ref="J28" si="1">I28/E28</f>
        <v>5.1724137931034482E-2</v>
      </c>
      <c r="K28" s="17">
        <f>SUM(K14:K27)</f>
        <v>0</v>
      </c>
      <c r="L28" s="18">
        <f t="shared" ref="L28" si="2">K28/E28</f>
        <v>0</v>
      </c>
      <c r="M28" s="17">
        <f>AVERAGE(M14:M27)</f>
        <v>88</v>
      </c>
      <c r="N28" s="19">
        <f>AVERAGE(N14:N27)</f>
        <v>0.745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32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O14" sqref="O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40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 xml:space="preserve">FEB -JUL 2023 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 xml:space="preserve">PROPIEDAD INTELECTUAL Y COMERCIO EXTERIOR </v>
      </c>
      <c r="B14" s="9" t="s">
        <v>47</v>
      </c>
      <c r="C14" s="9" t="s">
        <v>45</v>
      </c>
      <c r="D14" s="9" t="str">
        <f>'1'!D14</f>
        <v>DLA</v>
      </c>
      <c r="E14" s="9">
        <v>38</v>
      </c>
      <c r="F14" s="9">
        <v>28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/>
      <c r="M14" s="9">
        <v>69</v>
      </c>
      <c r="N14" s="15">
        <v>0.74</v>
      </c>
    </row>
    <row r="15" spans="1:14" s="11" customFormat="1" ht="25" x14ac:dyDescent="0.25">
      <c r="A15" s="9" t="str">
        <f>'1'!A15</f>
        <v xml:space="preserve">PROPIEDAD INTELECTUAL Y COMERCIO EXTERIOR </v>
      </c>
      <c r="B15" s="9" t="s">
        <v>47</v>
      </c>
      <c r="C15" s="9" t="str">
        <f>'1'!C15</f>
        <v>805 B</v>
      </c>
      <c r="D15" s="9" t="str">
        <f>'1'!D15</f>
        <v>DLA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/>
      <c r="M15" s="9">
        <v>93</v>
      </c>
      <c r="N15" s="15">
        <v>0.6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58</v>
      </c>
      <c r="F28" s="17">
        <f>SUM(F14:F27)</f>
        <v>48</v>
      </c>
      <c r="G28" s="17">
        <f>SUM(G14:G27)</f>
        <v>0</v>
      </c>
      <c r="H28" s="18">
        <f>SUM(F28:G28)/E28</f>
        <v>0.82758620689655171</v>
      </c>
      <c r="I28" s="17">
        <f t="shared" si="0"/>
        <v>10</v>
      </c>
      <c r="J28" s="18">
        <f t="shared" si="2"/>
        <v>0.17241379310344829</v>
      </c>
      <c r="K28" s="17">
        <f>SUM(K14:K27)</f>
        <v>0</v>
      </c>
      <c r="L28" s="18">
        <f t="shared" si="3"/>
        <v>0</v>
      </c>
      <c r="M28" s="17">
        <f>AVERAGE(M14:M27)</f>
        <v>81</v>
      </c>
      <c r="N28" s="19">
        <f>AVERAGE(N14:N27)</f>
        <v>0.66999999999999993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32</v>
      </c>
      <c r="C37" s="24"/>
      <c r="D37" s="24"/>
      <c r="E37" s="13"/>
      <c r="F37" s="13"/>
      <c r="G37" s="24" t="s">
        <v>39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O12" sqref="O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40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 xml:space="preserve">FEB -JUL 2023 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 xml:space="preserve">PROPIEDAD INTELECTUAL Y COMERCIO EXTERIOR </v>
      </c>
      <c r="B14" s="9" t="s">
        <v>49</v>
      </c>
      <c r="C14" s="9" t="s">
        <v>48</v>
      </c>
      <c r="D14" s="9" t="str">
        <f>'1'!D14</f>
        <v>DLA</v>
      </c>
      <c r="E14" s="9">
        <v>38</v>
      </c>
      <c r="F14" s="9">
        <v>34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/>
      <c r="M14" s="9">
        <v>82</v>
      </c>
      <c r="N14" s="15">
        <v>0.87</v>
      </c>
    </row>
    <row r="15" spans="1:14" s="11" customFormat="1" ht="25" x14ac:dyDescent="0.25">
      <c r="A15" s="9" t="str">
        <f>'1'!A15</f>
        <v xml:space="preserve">PROPIEDAD INTELECTUAL Y COMERCIO EXTERIOR </v>
      </c>
      <c r="B15" s="9" t="s">
        <v>49</v>
      </c>
      <c r="C15" s="9" t="str">
        <f>'1'!C15</f>
        <v>805 B</v>
      </c>
      <c r="D15" s="9" t="str">
        <f>'1'!D15</f>
        <v>DLA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/>
      <c r="M15" s="9">
        <v>94</v>
      </c>
      <c r="N15" s="15">
        <v>0.75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58</v>
      </c>
      <c r="F28" s="17">
        <f>SUM(F14:F27)</f>
        <v>54</v>
      </c>
      <c r="G28" s="17">
        <f>SUM(G14:G27)</f>
        <v>0</v>
      </c>
      <c r="H28" s="18">
        <f>SUM(F28:G28)/E28</f>
        <v>0.93103448275862066</v>
      </c>
      <c r="I28" s="17">
        <f t="shared" si="0"/>
        <v>4</v>
      </c>
      <c r="J28" s="18">
        <f t="shared" si="2"/>
        <v>6.8965517241379309E-2</v>
      </c>
      <c r="K28" s="17">
        <f>SUM(K14:K27)</f>
        <v>0</v>
      </c>
      <c r="L28" s="18">
        <f t="shared" si="3"/>
        <v>0</v>
      </c>
      <c r="M28" s="17">
        <f>AVERAGE(M14:M27)</f>
        <v>88</v>
      </c>
      <c r="N28" s="19">
        <f>AVERAGE(N14:N27)</f>
        <v>0.81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38</v>
      </c>
      <c r="C37" s="24"/>
      <c r="D37" s="24"/>
      <c r="E37" s="13"/>
      <c r="F37" s="13"/>
      <c r="G37" s="24" t="s">
        <v>39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85" zoomScaleNormal="85" zoomScaleSheetLayoutView="100" workbookViewId="0">
      <selection activeCell="P20" sqref="P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34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 xml:space="preserve">FEB -JUL 2023 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 xml:space="preserve">PROPIEDAD INTELECTUAL Y COMERCIO EXTERIOR </v>
      </c>
      <c r="B14" s="9" t="s">
        <v>50</v>
      </c>
      <c r="C14" s="9" t="s">
        <v>45</v>
      </c>
      <c r="D14" s="9" t="s">
        <v>41</v>
      </c>
      <c r="E14" s="9">
        <v>38</v>
      </c>
      <c r="F14" s="9">
        <v>36</v>
      </c>
      <c r="G14" s="9"/>
      <c r="H14" s="21"/>
      <c r="I14" s="9">
        <f t="shared" ref="I14:I16" si="0">(E14-SUM(F14:G14))-K14</f>
        <v>2</v>
      </c>
      <c r="J14" s="21"/>
      <c r="K14" s="9">
        <v>0</v>
      </c>
      <c r="L14" s="10"/>
      <c r="M14" s="9">
        <v>88</v>
      </c>
      <c r="N14" s="15">
        <v>0.87</v>
      </c>
    </row>
    <row r="15" spans="1:14" s="11" customFormat="1" ht="25" x14ac:dyDescent="0.25">
      <c r="A15" s="9" t="s">
        <v>43</v>
      </c>
      <c r="B15" s="9" t="s">
        <v>51</v>
      </c>
      <c r="C15" s="9" t="s">
        <v>45</v>
      </c>
      <c r="D15" s="9" t="s">
        <v>31</v>
      </c>
      <c r="E15" s="9">
        <v>38</v>
      </c>
      <c r="F15" s="9">
        <v>36</v>
      </c>
      <c r="G15" s="9"/>
      <c r="H15" s="10"/>
      <c r="I15" s="9">
        <f t="shared" si="0"/>
        <v>2</v>
      </c>
      <c r="J15" s="21"/>
      <c r="K15" s="9">
        <v>0</v>
      </c>
      <c r="L15" s="10"/>
      <c r="M15" s="9">
        <v>89</v>
      </c>
      <c r="N15" s="15">
        <v>0.87</v>
      </c>
    </row>
    <row r="16" spans="1:14" s="11" customFormat="1" ht="25" x14ac:dyDescent="0.25">
      <c r="A16" s="9" t="s">
        <v>43</v>
      </c>
      <c r="B16" s="9" t="s">
        <v>52</v>
      </c>
      <c r="C16" s="9" t="s">
        <v>45</v>
      </c>
      <c r="D16" s="9" t="s">
        <v>31</v>
      </c>
      <c r="E16" s="9">
        <v>38</v>
      </c>
      <c r="F16" s="9">
        <v>36</v>
      </c>
      <c r="G16" s="9"/>
      <c r="H16" s="10"/>
      <c r="I16" s="9">
        <f t="shared" si="0"/>
        <v>2</v>
      </c>
      <c r="J16" s="10"/>
      <c r="K16" s="9">
        <v>0</v>
      </c>
      <c r="L16" s="10"/>
      <c r="M16" s="9">
        <v>91</v>
      </c>
      <c r="N16" s="15">
        <v>0.82</v>
      </c>
    </row>
    <row r="17" spans="1:14" s="11" customFormat="1" ht="25" x14ac:dyDescent="0.25">
      <c r="A17" s="9" t="s">
        <v>43</v>
      </c>
      <c r="B17" s="9" t="s">
        <v>50</v>
      </c>
      <c r="C17" s="9" t="s">
        <v>44</v>
      </c>
      <c r="D17" s="9" t="s">
        <v>31</v>
      </c>
      <c r="E17" s="9">
        <v>20</v>
      </c>
      <c r="F17" s="9">
        <v>20</v>
      </c>
      <c r="G17" s="9"/>
      <c r="H17" s="10"/>
      <c r="I17" s="9">
        <f t="shared" ref="I17:I28" si="1">(E17-SUM(F17:G17))-K17</f>
        <v>0</v>
      </c>
      <c r="J17" s="10"/>
      <c r="K17" s="9">
        <v>0</v>
      </c>
      <c r="L17" s="10"/>
      <c r="M17" s="9">
        <v>91</v>
      </c>
      <c r="N17" s="15">
        <v>0.7</v>
      </c>
    </row>
    <row r="18" spans="1:14" s="11" customFormat="1" ht="25" x14ac:dyDescent="0.25">
      <c r="A18" s="9" t="s">
        <v>43</v>
      </c>
      <c r="B18" s="9" t="s">
        <v>51</v>
      </c>
      <c r="C18" s="9" t="s">
        <v>44</v>
      </c>
      <c r="D18" s="9" t="s">
        <v>31</v>
      </c>
      <c r="E18" s="9">
        <v>20</v>
      </c>
      <c r="F18" s="9">
        <v>20</v>
      </c>
      <c r="G18" s="9"/>
      <c r="H18" s="10"/>
      <c r="I18" s="9">
        <f t="shared" si="1"/>
        <v>0</v>
      </c>
      <c r="J18" s="10"/>
      <c r="K18" s="9">
        <v>0</v>
      </c>
      <c r="L18" s="10"/>
      <c r="M18" s="9">
        <v>92</v>
      </c>
      <c r="N18" s="15">
        <v>0.8</v>
      </c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1"/>
        <v>0</v>
      </c>
      <c r="J19" s="10" t="e">
        <f t="shared" ref="J19:J28" si="3">I19/E19</f>
        <v>#DIV/0!</v>
      </c>
      <c r="K19" s="9"/>
      <c r="L19" s="10" t="e">
        <f t="shared" ref="L19:L28" si="4">K19/E19</f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1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154</v>
      </c>
      <c r="F28" s="17">
        <f>SUM(F14:F27)</f>
        <v>148</v>
      </c>
      <c r="G28" s="17">
        <f>SUM(G14:G27)</f>
        <v>0</v>
      </c>
      <c r="H28" s="18">
        <f>SUM(F28:G28)/E28</f>
        <v>0.96103896103896103</v>
      </c>
      <c r="I28" s="17">
        <f t="shared" si="1"/>
        <v>6</v>
      </c>
      <c r="J28" s="18">
        <f t="shared" si="3"/>
        <v>3.896103896103896E-2</v>
      </c>
      <c r="K28" s="17">
        <f>SUM(K14:K27)</f>
        <v>0</v>
      </c>
      <c r="L28" s="18">
        <f t="shared" si="4"/>
        <v>0</v>
      </c>
      <c r="M28" s="17">
        <f>AVERAGE(M14:M27)</f>
        <v>90.2</v>
      </c>
      <c r="N28" s="19">
        <f>AVERAGE(N14:N27)</f>
        <v>0.81199999999999994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36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O14" sqref="O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40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 xml:space="preserve">FEB -JUL 2023 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 xml:space="preserve">PROPIEDAD INTELECTUAL Y COMERCIO EXTERIOR </v>
      </c>
      <c r="B14" s="9"/>
      <c r="C14" s="9" t="s">
        <v>53</v>
      </c>
      <c r="D14" s="9" t="str">
        <f>'1'!D14</f>
        <v>DLA</v>
      </c>
      <c r="E14" s="9">
        <v>38</v>
      </c>
      <c r="F14" s="9">
        <v>35</v>
      </c>
      <c r="G14" s="9">
        <v>2</v>
      </c>
      <c r="H14" s="10">
        <f t="shared" ref="H14:H27" si="0">F14/E14</f>
        <v>0.92105263157894735</v>
      </c>
      <c r="I14" s="9">
        <f t="shared" ref="I14:I28" si="1">(E14-SUM(F14:G14))-K14</f>
        <v>1</v>
      </c>
      <c r="J14" s="10">
        <f t="shared" ref="J14:J28" si="2">I14/E14</f>
        <v>2.6315789473684209E-2</v>
      </c>
      <c r="K14" s="9"/>
      <c r="L14" s="10"/>
      <c r="M14" s="9">
        <v>90</v>
      </c>
      <c r="N14" s="15">
        <v>0.74</v>
      </c>
    </row>
    <row r="15" spans="1:14" s="11" customFormat="1" ht="25" x14ac:dyDescent="0.25">
      <c r="A15" s="9" t="str">
        <f>'1'!A15</f>
        <v xml:space="preserve">PROPIEDAD INTELECTUAL Y COMERCIO EXTERIOR </v>
      </c>
      <c r="B15" s="9"/>
      <c r="C15" s="9" t="s">
        <v>54</v>
      </c>
      <c r="D15" s="9" t="str">
        <f>'1'!D15</f>
        <v>DLA</v>
      </c>
      <c r="E15" s="9">
        <v>20</v>
      </c>
      <c r="F15" s="9">
        <v>20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/>
      <c r="M15" s="9">
        <v>93</v>
      </c>
      <c r="N15" s="15">
        <v>0.65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ref="L14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58</v>
      </c>
      <c r="F28" s="17">
        <f>SUM(F14:F27)</f>
        <v>55</v>
      </c>
      <c r="G28" s="17">
        <f>SUM(G14:G27)</f>
        <v>2</v>
      </c>
      <c r="H28" s="18">
        <f>SUM(F28:G28)/E28</f>
        <v>0.98275862068965514</v>
      </c>
      <c r="I28" s="17">
        <f t="shared" si="1"/>
        <v>1</v>
      </c>
      <c r="J28" s="18">
        <f t="shared" si="2"/>
        <v>1.7241379310344827E-2</v>
      </c>
      <c r="K28" s="17">
        <f>SUM(K14:K27)</f>
        <v>0</v>
      </c>
      <c r="L28" s="18">
        <f t="shared" si="3"/>
        <v>0</v>
      </c>
      <c r="M28" s="17">
        <f>AVERAGE(M14:M27)</f>
        <v>91.5</v>
      </c>
      <c r="N28" s="19">
        <f>AVERAGE(N14:N27)</f>
        <v>0.69500000000000006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LIC. MONSERRAT VÁZQUEZ MALAGA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dcterms:created xsi:type="dcterms:W3CDTF">2021-11-22T14:45:25Z</dcterms:created>
  <dcterms:modified xsi:type="dcterms:W3CDTF">2023-06-29T01:09:59Z</dcterms:modified>
  <cp:category/>
  <cp:contentStatus/>
</cp:coreProperties>
</file>