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aisa\Downloads\"/>
    </mc:Choice>
  </mc:AlternateContent>
  <xr:revisionPtr revIDLastSave="0" documentId="13_ncr:1_{41829BB7-ABA0-44B7-AA14-90E02B38C7D4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4" l="1"/>
  <c r="L18" i="24"/>
  <c r="E17" i="24"/>
  <c r="L17" i="24"/>
  <c r="E16" i="24"/>
  <c r="L16" i="24"/>
  <c r="E15" i="24"/>
  <c r="L15" i="24"/>
  <c r="E14" i="24"/>
  <c r="L14" i="24"/>
  <c r="E24" i="23"/>
  <c r="E23" i="23"/>
  <c r="E22" i="23"/>
  <c r="E21" i="23"/>
  <c r="E20" i="23"/>
  <c r="E19" i="23"/>
  <c r="E18" i="23"/>
  <c r="E17" i="23"/>
  <c r="E16" i="23"/>
  <c r="E15" i="23"/>
  <c r="E14" i="23"/>
  <c r="D24" i="23"/>
  <c r="D23" i="23"/>
  <c r="D22" i="23"/>
  <c r="C24" i="23"/>
  <c r="C23" i="23"/>
  <c r="C22" i="23"/>
  <c r="A24" i="23"/>
  <c r="A23" i="23"/>
  <c r="A22" i="23"/>
  <c r="D21" i="23"/>
  <c r="D20" i="23"/>
  <c r="C21" i="23"/>
  <c r="C20" i="23"/>
  <c r="A21" i="23"/>
  <c r="A20" i="23"/>
  <c r="D19" i="23"/>
  <c r="D18" i="23"/>
  <c r="C19" i="23"/>
  <c r="C18" i="23"/>
  <c r="A19" i="23"/>
  <c r="A18" i="23"/>
  <c r="D17" i="23"/>
  <c r="D16" i="23"/>
  <c r="A17" i="23"/>
  <c r="A16" i="23"/>
  <c r="C17" i="23"/>
  <c r="C16" i="23"/>
  <c r="D15" i="23"/>
  <c r="D14" i="23"/>
  <c r="C15" i="23"/>
  <c r="C14" i="23"/>
  <c r="A15" i="23"/>
  <c r="A14" i="23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N28" i="10"/>
  <c r="M28" i="10"/>
  <c r="E20" i="22"/>
  <c r="D20" i="22"/>
  <c r="C20" i="22"/>
  <c r="A20" i="22"/>
  <c r="E19" i="22"/>
  <c r="D19" i="22"/>
  <c r="D18" i="22"/>
  <c r="C19" i="22"/>
  <c r="A19" i="22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D18" i="24"/>
  <c r="C18" i="24"/>
  <c r="A1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<sst xmlns="http://schemas.openxmlformats.org/spreadsheetml/2006/main" count="218" uniqueCount="51">
  <si>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</si>
  <si>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</si>
  <si>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</si>
  <si>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</si>
  <si>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</si>
  <si>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</si>
  <si>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</si>
  <si>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</si>
  <si>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</si>
  <si>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</si>
  <si>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</si>
  <si>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</si>
  <si>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</si>
  <si>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</si>
  <si>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</si>
  <si>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</si>
  <si>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</si>
  <si>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</si>
  <si>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</si>
  <si>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</si>
  <si>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</si>
  <si>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</si>
  <si>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</si>
  <si>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</si>
  <si>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</si>
  <si>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</si>
  <si>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</si>
  <si>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</si>
  <si>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</si>
  <si>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</si>
  <si>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</si>
  <si>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</si>
  <si>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401-A</t>
  </si>
  <si>
    <t>ELECTROMECANICA</t>
  </si>
  <si>
    <t>IIND</t>
  </si>
  <si>
    <t>JUAN CARLOS CÁRDENAS TUFIÑO</t>
  </si>
  <si>
    <t>ESTEBAN DOMÍNGUEZ FISCAL</t>
  </si>
  <si>
    <t>ELECTROMECÁNICA</t>
  </si>
  <si>
    <t>S/E</t>
  </si>
  <si>
    <t>FEBRERO-JULIO 2023.</t>
  </si>
  <si>
    <t>ADMINISTRACIÓN Y TÉCNICAS DE MANTENIMIENTO</t>
  </si>
  <si>
    <t>602-A</t>
  </si>
  <si>
    <t>602-B</t>
  </si>
  <si>
    <t>401-B</t>
  </si>
  <si>
    <t>401-C</t>
  </si>
  <si>
    <t>II</t>
  </si>
  <si>
    <t>III</t>
  </si>
  <si>
    <t>IV</t>
  </si>
  <si>
    <t>V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</si>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</sst>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125" zoomScaleNormal="125" zoomScaleSheetLayoutView="100" zoomScalePageLayoutView="125" workbookViewId="0">
      <selection activeCell="M16" sqref="M16:N16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39</v>
      </c>
      <c r="M8" s="35"/>
      <c r="N8" s="35"/>
    </row>
    <row r="10" spans="1:14" x14ac:dyDescent="0.25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">
        <v>40</v>
      </c>
      <c r="B14" s="9" t="s">
        <v>21</v>
      </c>
      <c r="C14" s="9" t="s">
        <v>41</v>
      </c>
      <c r="D14" s="9" t="s">
        <v>30</v>
      </c>
      <c r="E14" s="9">
        <v>15</v>
      </c>
      <c r="F14" s="9">
        <v>11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18" si="1">K14/E14</f>
        <v>0</v>
      </c>
      <c r="M14" s="9">
        <v>77</v>
      </c>
      <c r="N14" s="15">
        <v>0.67</v>
      </c>
    </row>
    <row r="15" spans="1:14" s="11" customFormat="1" ht="26.4" x14ac:dyDescent="0.25">
      <c r="A15" s="9" t="s">
        <v>40</v>
      </c>
      <c r="B15" s="9" t="s">
        <v>21</v>
      </c>
      <c r="C15" s="9" t="s">
        <v>42</v>
      </c>
      <c r="D15" s="9" t="s">
        <v>30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0.79</v>
      </c>
    </row>
    <row r="16" spans="1:14" s="11" customFormat="1" ht="26.4" x14ac:dyDescent="0.25">
      <c r="A16" s="9" t="s">
        <v>31</v>
      </c>
      <c r="B16" s="9" t="s">
        <v>38</v>
      </c>
      <c r="C16" s="9" t="s">
        <v>32</v>
      </c>
      <c r="D16" s="9" t="s">
        <v>34</v>
      </c>
      <c r="E16" s="9"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6.4" x14ac:dyDescent="0.25">
      <c r="A17" s="9" t="s">
        <v>31</v>
      </c>
      <c r="B17" s="9" t="s">
        <v>38</v>
      </c>
      <c r="C17" s="9" t="s">
        <v>43</v>
      </c>
      <c r="D17" s="9" t="s">
        <v>34</v>
      </c>
      <c r="E17" s="9">
        <v>13</v>
      </c>
      <c r="F17" s="9"/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6.4" x14ac:dyDescent="0.25">
      <c r="A18" s="9" t="s">
        <v>31</v>
      </c>
      <c r="B18" s="9" t="s">
        <v>38</v>
      </c>
      <c r="C18" s="9" t="s">
        <v>44</v>
      </c>
      <c r="D18" s="9" t="s">
        <v>34</v>
      </c>
      <c r="E18" s="9">
        <v>23</v>
      </c>
      <c r="F18" s="9"/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23</v>
      </c>
      <c r="G28" s="17">
        <f>SUM(G14:G27)</f>
        <v>0</v>
      </c>
      <c r="H28" s="18"/>
      <c r="I28" s="17">
        <f t="shared" si="2"/>
        <v>63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31.2</v>
      </c>
      <c r="N28" s="19">
        <f>AVERAGE(N14:N27)</f>
        <v>0.29199999999999998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125" zoomScaleNormal="125" zoomScaleSheetLayoutView="100" zoomScalePageLayoutView="125" workbookViewId="0">
      <selection activeCell="K14" sqref="K1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 x14ac:dyDescent="0.25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ADMINISTRACIÓN Y TÉCNICAS DE MANTENIMIENTO</v>
      </c>
      <c r="B14" s="9" t="s">
        <v>45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11</v>
      </c>
      <c r="G14" s="21">
        <v>0</v>
      </c>
      <c r="H14" s="10"/>
      <c r="I14" s="9">
        <v>4</v>
      </c>
      <c r="J14" s="10"/>
      <c r="K14" s="9">
        <v>0</v>
      </c>
      <c r="L14" s="10"/>
      <c r="M14" s="9">
        <v>54</v>
      </c>
      <c r="N14" s="15">
        <v>0.67</v>
      </c>
    </row>
    <row r="15" spans="1:14" s="11" customFormat="1" ht="26.4" x14ac:dyDescent="0.25">
      <c r="A15" s="9" t="str">
        <f>'1'!A15</f>
        <v>ADMINISTRACIÓN Y TÉCNICAS DE MANTENIMIENTO</v>
      </c>
      <c r="B15" s="9" t="s">
        <v>45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>
        <v>9</v>
      </c>
      <c r="G15" s="21">
        <v>0</v>
      </c>
      <c r="H15" s="10"/>
      <c r="I15" s="9">
        <v>5</v>
      </c>
      <c r="J15" s="10"/>
      <c r="K15" s="9">
        <v>0</v>
      </c>
      <c r="L15" s="10"/>
      <c r="M15" s="9">
        <v>71</v>
      </c>
      <c r="N15" s="15">
        <v>0.5</v>
      </c>
    </row>
    <row r="16" spans="1:14" s="11" customFormat="1" ht="26.4" x14ac:dyDescent="0.25">
      <c r="A16" s="9" t="str">
        <f>'1'!A16</f>
        <v>PROCESOS DE FABRICACIÓN</v>
      </c>
      <c r="B16" s="9" t="s">
        <v>21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14</v>
      </c>
      <c r="G16" s="21">
        <v>0</v>
      </c>
      <c r="H16" s="10"/>
      <c r="I16" s="9">
        <v>7</v>
      </c>
      <c r="J16" s="10"/>
      <c r="K16" s="9">
        <v>0</v>
      </c>
      <c r="L16" s="10"/>
      <c r="M16" s="9">
        <v>71</v>
      </c>
      <c r="N16" s="15">
        <v>0.56999999999999995</v>
      </c>
    </row>
    <row r="17" spans="1:14" s="11" customFormat="1" ht="26.4" x14ac:dyDescent="0.25">
      <c r="A17" s="9" t="str">
        <f>'1'!A17</f>
        <v>PROCESOS DE FABRICACIÓN</v>
      </c>
      <c r="B17" s="9" t="s">
        <v>21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9</v>
      </c>
      <c r="G17" s="21">
        <v>0</v>
      </c>
      <c r="H17" s="10"/>
      <c r="I17" s="9">
        <v>4</v>
      </c>
      <c r="J17" s="10"/>
      <c r="K17" s="9">
        <v>0</v>
      </c>
      <c r="L17" s="10"/>
      <c r="M17" s="9">
        <v>74</v>
      </c>
      <c r="N17" s="15">
        <v>0.46</v>
      </c>
    </row>
    <row r="18" spans="1:14" s="11" customFormat="1" ht="26.4" x14ac:dyDescent="0.25">
      <c r="A18" s="9" t="str">
        <f>'1'!A18</f>
        <v>PROCESOS DE FABRICACIÓN</v>
      </c>
      <c r="B18" s="9" t="s">
        <v>21</v>
      </c>
      <c r="C18" s="9" t="str">
        <f>'1'!C18</f>
        <v>401-C</v>
      </c>
      <c r="D18" s="9" t="str">
        <f>'1'!D17</f>
        <v>IIND</v>
      </c>
      <c r="E18" s="9">
        <f>'1'!E18</f>
        <v>23</v>
      </c>
      <c r="F18" s="9">
        <v>17</v>
      </c>
      <c r="G18" s="21">
        <v>0</v>
      </c>
      <c r="H18" s="10"/>
      <c r="I18" s="9">
        <v>6</v>
      </c>
      <c r="J18" s="10"/>
      <c r="K18" s="9">
        <v>0</v>
      </c>
      <c r="L18" s="10"/>
      <c r="M18" s="9">
        <v>69</v>
      </c>
      <c r="N18" s="15">
        <v>0.83</v>
      </c>
    </row>
    <row r="19" spans="1:14" s="11" customFormat="1" ht="26.4" x14ac:dyDescent="0.25">
      <c r="A19" s="9" t="str">
        <f>'1'!A16</f>
        <v>PROCESOS DE FABRICACIÓN</v>
      </c>
      <c r="B19" s="9" t="s">
        <v>45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19</v>
      </c>
      <c r="G19" s="21">
        <v>0</v>
      </c>
      <c r="H19" s="10"/>
      <c r="I19" s="9">
        <v>2</v>
      </c>
      <c r="J19" s="10"/>
      <c r="K19" s="9">
        <v>0</v>
      </c>
      <c r="L19" s="10"/>
      <c r="M19" s="9">
        <v>85</v>
      </c>
      <c r="N19" s="15">
        <v>0.52</v>
      </c>
    </row>
    <row r="20" spans="1:14" s="11" customFormat="1" ht="26.4" x14ac:dyDescent="0.25">
      <c r="A20" s="9" t="str">
        <f>'1'!A17</f>
        <v>PROCESOS DE FABRICACIÓN</v>
      </c>
      <c r="B20" s="9" t="s">
        <v>45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9</v>
      </c>
      <c r="G20" s="21">
        <v>0</v>
      </c>
      <c r="H20" s="10"/>
      <c r="I20" s="9">
        <v>4</v>
      </c>
      <c r="J20" s="10"/>
      <c r="K20" s="9">
        <v>0</v>
      </c>
      <c r="L20" s="10"/>
      <c r="M20" s="9">
        <v>82</v>
      </c>
      <c r="N20" s="15">
        <v>0.69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88</v>
      </c>
      <c r="G28" s="17">
        <f>SUM(G14:G27)</f>
        <v>0</v>
      </c>
      <c r="H28" s="18">
        <f>SUM(F28:G28)/E28</f>
        <v>0.73333333333333328</v>
      </c>
      <c r="I28" s="17">
        <f t="shared" ref="I28" si="0">(E28-SUM(F28:G28))-K28</f>
        <v>32</v>
      </c>
      <c r="J28" s="18">
        <f t="shared" ref="J28" si="1">I28/E28</f>
        <v>0.26666666666666666</v>
      </c>
      <c r="K28" s="17">
        <f>SUM(K14:K27)</f>
        <v>0</v>
      </c>
      <c r="L28" s="18">
        <f t="shared" ref="L28" si="2">K28/E28</f>
        <v>0</v>
      </c>
      <c r="M28" s="22">
        <f>AVERAGE(M14:M27)</f>
        <v>72.285714285714292</v>
      </c>
      <c r="N28" s="19">
        <f>AVERAGE(N14:N27)</f>
        <v>0.60571428571428576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125" zoomScaleNormal="125" zoomScaleSheetLayoutView="100" zoomScalePageLayoutView="125" workbookViewId="0">
      <selection activeCell="K21" sqref="K21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 x14ac:dyDescent="0.25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ADMINISTRACIÓN Y TÉCNICAS DE MANTENIMIENTO</v>
      </c>
      <c r="B14" s="9" t="s">
        <v>46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8</v>
      </c>
      <c r="G14" s="21">
        <v>0</v>
      </c>
      <c r="H14" s="10"/>
      <c r="I14" s="9">
        <v>7</v>
      </c>
      <c r="J14" s="10"/>
      <c r="K14" s="9">
        <v>0</v>
      </c>
      <c r="L14" s="10"/>
      <c r="M14" s="9">
        <v>68</v>
      </c>
      <c r="N14" s="15">
        <v>0.8</v>
      </c>
    </row>
    <row r="15" spans="1:14" s="11" customFormat="1" ht="26.4" x14ac:dyDescent="0.25">
      <c r="A15" s="9" t="str">
        <f>'1'!A14</f>
        <v>ADMINISTRACIÓN Y TÉCNICAS DE MANTENIMIENTO</v>
      </c>
      <c r="B15" s="9" t="s">
        <v>47</v>
      </c>
      <c r="C15" s="9" t="str">
        <f>'1'!C14</f>
        <v>602-A</v>
      </c>
      <c r="D15" s="9" t="str">
        <f>'1'!D14</f>
        <v>IEME</v>
      </c>
      <c r="E15" s="9">
        <f>'1'!E14</f>
        <v>15</v>
      </c>
      <c r="F15" s="9">
        <v>11</v>
      </c>
      <c r="G15" s="21">
        <v>0</v>
      </c>
      <c r="H15" s="10"/>
      <c r="I15" s="9">
        <v>4</v>
      </c>
      <c r="J15" s="10"/>
      <c r="K15" s="9">
        <v>0</v>
      </c>
      <c r="L15" s="10"/>
      <c r="M15" s="9">
        <v>74</v>
      </c>
      <c r="N15" s="15">
        <v>0.73</v>
      </c>
    </row>
    <row r="16" spans="1:14" s="11" customFormat="1" ht="26.4" x14ac:dyDescent="0.25">
      <c r="A16" s="9" t="str">
        <f>'1'!A15</f>
        <v>ADMINISTRACIÓN Y TÉCNICAS DE MANTENIMIENTO</v>
      </c>
      <c r="B16" s="9" t="s">
        <v>46</v>
      </c>
      <c r="C16" s="9" t="str">
        <f>'1'!C15</f>
        <v>602-B</v>
      </c>
      <c r="D16" s="9" t="str">
        <f>'1'!D15</f>
        <v>IEME</v>
      </c>
      <c r="E16" s="9">
        <f>'1'!E15</f>
        <v>14</v>
      </c>
      <c r="F16" s="9">
        <v>12</v>
      </c>
      <c r="G16" s="21">
        <v>0</v>
      </c>
      <c r="H16" s="10"/>
      <c r="I16" s="9">
        <v>2</v>
      </c>
      <c r="J16" s="10"/>
      <c r="K16" s="9">
        <v>0</v>
      </c>
      <c r="L16" s="10"/>
      <c r="M16" s="9">
        <v>88</v>
      </c>
      <c r="N16" s="15">
        <v>0.86</v>
      </c>
    </row>
    <row r="17" spans="1:14" s="11" customFormat="1" ht="26.4" x14ac:dyDescent="0.25">
      <c r="A17" s="9" t="str">
        <f>'1'!A15</f>
        <v>ADMINISTRACIÓN Y TÉCNICAS DE MANTENIMIENTO</v>
      </c>
      <c r="B17" s="9" t="s">
        <v>47</v>
      </c>
      <c r="C17" s="9" t="str">
        <f>'1'!C15</f>
        <v>602-B</v>
      </c>
      <c r="D17" s="9" t="str">
        <f>'1'!D15</f>
        <v>IEME</v>
      </c>
      <c r="E17" s="9">
        <f>'1'!E15</f>
        <v>14</v>
      </c>
      <c r="F17" s="9">
        <v>13</v>
      </c>
      <c r="G17" s="21">
        <v>0</v>
      </c>
      <c r="H17" s="10"/>
      <c r="I17" s="9">
        <v>1</v>
      </c>
      <c r="J17" s="10"/>
      <c r="K17" s="9">
        <v>0</v>
      </c>
      <c r="L17" s="10"/>
      <c r="M17" s="9">
        <v>87</v>
      </c>
      <c r="N17" s="15">
        <v>0.86</v>
      </c>
    </row>
    <row r="18" spans="1:14" s="11" customFormat="1" ht="16.95" customHeight="1" x14ac:dyDescent="0.25">
      <c r="A18" s="9" t="str">
        <f>'1'!A16</f>
        <v>PROCESOS DE FABRICACIÓN</v>
      </c>
      <c r="B18" s="9" t="s">
        <v>46</v>
      </c>
      <c r="C18" s="9" t="str">
        <f>'1'!C16</f>
        <v>401-A</v>
      </c>
      <c r="D18" s="9" t="str">
        <f>'1'!D16</f>
        <v>IIND</v>
      </c>
      <c r="E18" s="9">
        <f>'1'!E16</f>
        <v>21</v>
      </c>
      <c r="F18" s="9">
        <v>19</v>
      </c>
      <c r="G18" s="21">
        <v>0</v>
      </c>
      <c r="H18" s="10"/>
      <c r="I18" s="9">
        <v>2</v>
      </c>
      <c r="J18" s="10"/>
      <c r="K18" s="9">
        <v>0</v>
      </c>
      <c r="L18" s="10"/>
      <c r="M18" s="9">
        <v>78</v>
      </c>
      <c r="N18" s="15">
        <v>0.56999999999999995</v>
      </c>
    </row>
    <row r="19" spans="1:14" s="11" customFormat="1" ht="21" customHeight="1" x14ac:dyDescent="0.25">
      <c r="A19" s="9" t="str">
        <f>'1'!A16</f>
        <v>PROCESOS DE FABRICACIÓN</v>
      </c>
      <c r="B19" s="9" t="s">
        <v>47</v>
      </c>
      <c r="C19" s="9" t="str">
        <f>'1'!C16</f>
        <v>401-A</v>
      </c>
      <c r="D19" s="9" t="str">
        <f>'1'!D16</f>
        <v>IIND</v>
      </c>
      <c r="E19" s="9">
        <f>'1'!E16</f>
        <v>21</v>
      </c>
      <c r="F19" s="9">
        <v>17</v>
      </c>
      <c r="G19" s="21">
        <v>0</v>
      </c>
      <c r="H19" s="10"/>
      <c r="I19" s="9">
        <v>4</v>
      </c>
      <c r="J19" s="10"/>
      <c r="K19" s="9">
        <v>0</v>
      </c>
      <c r="L19" s="10"/>
      <c r="M19" s="9">
        <v>80</v>
      </c>
      <c r="N19" s="15">
        <v>0.71</v>
      </c>
    </row>
    <row r="20" spans="1:14" s="11" customFormat="1" ht="26.4" x14ac:dyDescent="0.25">
      <c r="A20" s="9" t="str">
        <f>'1'!A17</f>
        <v>PROCESOS DE FABRICACIÓN</v>
      </c>
      <c r="B20" s="9" t="s">
        <v>46</v>
      </c>
      <c r="C20" s="9" t="str">
        <f>'1'!C17</f>
        <v>401-B</v>
      </c>
      <c r="D20" s="9" t="str">
        <f>'1'!D17</f>
        <v>IIND</v>
      </c>
      <c r="E20" s="9">
        <f>'1'!E17</f>
        <v>13</v>
      </c>
      <c r="F20" s="9">
        <v>12</v>
      </c>
      <c r="G20" s="21">
        <v>0</v>
      </c>
      <c r="H20" s="10"/>
      <c r="I20" s="9">
        <v>1</v>
      </c>
      <c r="J20" s="10"/>
      <c r="K20" s="9">
        <v>0</v>
      </c>
      <c r="L20" s="10"/>
      <c r="M20" s="9">
        <v>78</v>
      </c>
      <c r="N20" s="15">
        <v>0.46</v>
      </c>
    </row>
    <row r="21" spans="1:14" s="11" customFormat="1" ht="26.4" x14ac:dyDescent="0.25">
      <c r="A21" s="9" t="str">
        <f>'1'!A17</f>
        <v>PROCESOS DE FABRICACIÓN</v>
      </c>
      <c r="B21" s="9" t="s">
        <v>47</v>
      </c>
      <c r="C21" s="9" t="str">
        <f>'1'!C17</f>
        <v>401-B</v>
      </c>
      <c r="D21" s="9" t="str">
        <f>'1'!D17</f>
        <v>IIND</v>
      </c>
      <c r="E21" s="9">
        <f>'1'!E17</f>
        <v>13</v>
      </c>
      <c r="F21" s="9">
        <v>12</v>
      </c>
      <c r="G21" s="21">
        <v>0</v>
      </c>
      <c r="H21" s="10"/>
      <c r="I21" s="9">
        <v>1</v>
      </c>
      <c r="J21" s="10"/>
      <c r="K21" s="9">
        <v>0</v>
      </c>
      <c r="L21" s="10"/>
      <c r="M21" s="9">
        <v>85</v>
      </c>
      <c r="N21" s="15">
        <v>0.69</v>
      </c>
    </row>
    <row r="22" spans="1:14" s="11" customFormat="1" ht="26.4" x14ac:dyDescent="0.25">
      <c r="A22" s="9" t="str">
        <f>'1'!A18</f>
        <v>PROCESOS DE FABRICACIÓN</v>
      </c>
      <c r="B22" s="9" t="s">
        <v>45</v>
      </c>
      <c r="C22" s="9" t="str">
        <f>'1'!C18</f>
        <v>401-C</v>
      </c>
      <c r="D22" s="9" t="str">
        <f>'1'!D18</f>
        <v>IIND</v>
      </c>
      <c r="E22" s="9">
        <f>'1'!E18</f>
        <v>23</v>
      </c>
      <c r="F22" s="9">
        <v>22</v>
      </c>
      <c r="G22" s="21">
        <v>0</v>
      </c>
      <c r="H22" s="10"/>
      <c r="I22" s="9">
        <v>1</v>
      </c>
      <c r="J22" s="10"/>
      <c r="K22" s="9">
        <v>0</v>
      </c>
      <c r="L22" s="10"/>
      <c r="M22" s="9">
        <v>81</v>
      </c>
      <c r="N22" s="15">
        <v>0.56999999999999995</v>
      </c>
    </row>
    <row r="23" spans="1:14" s="11" customFormat="1" ht="26.4" x14ac:dyDescent="0.25">
      <c r="A23" s="9" t="str">
        <f>'1'!A18</f>
        <v>PROCESOS DE FABRICACIÓN</v>
      </c>
      <c r="B23" s="9" t="s">
        <v>46</v>
      </c>
      <c r="C23" s="9" t="str">
        <f>'1'!C18</f>
        <v>401-C</v>
      </c>
      <c r="D23" s="9" t="str">
        <f>'1'!D18</f>
        <v>IIND</v>
      </c>
      <c r="E23" s="9">
        <f>'1'!E18</f>
        <v>23</v>
      </c>
      <c r="F23" s="9">
        <v>20</v>
      </c>
      <c r="G23" s="21">
        <v>0</v>
      </c>
      <c r="H23" s="10"/>
      <c r="I23" s="9">
        <v>3</v>
      </c>
      <c r="J23" s="10"/>
      <c r="K23" s="9">
        <v>0</v>
      </c>
      <c r="L23" s="10"/>
      <c r="M23" s="9">
        <v>84</v>
      </c>
      <c r="N23" s="15">
        <v>0.7</v>
      </c>
    </row>
    <row r="24" spans="1:14" s="11" customFormat="1" ht="26.4" x14ac:dyDescent="0.25">
      <c r="A24" s="9" t="str">
        <f>'1'!A18</f>
        <v>PROCESOS DE FABRICACIÓN</v>
      </c>
      <c r="B24" s="9" t="s">
        <v>47</v>
      </c>
      <c r="C24" s="9" t="str">
        <f>'1'!C18</f>
        <v>401-C</v>
      </c>
      <c r="D24" s="9" t="str">
        <f>'1'!D18</f>
        <v>IIND</v>
      </c>
      <c r="E24" s="9">
        <f>'1'!E18</f>
        <v>23</v>
      </c>
      <c r="F24" s="9">
        <v>21</v>
      </c>
      <c r="G24" s="21">
        <v>0</v>
      </c>
      <c r="H24" s="10"/>
      <c r="I24" s="9">
        <v>2</v>
      </c>
      <c r="J24" s="10"/>
      <c r="K24" s="9">
        <v>0</v>
      </c>
      <c r="L24" s="10"/>
      <c r="M24" s="9">
        <v>84</v>
      </c>
      <c r="N24" s="15">
        <v>0.74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167</v>
      </c>
      <c r="G28" s="17">
        <f>SUM(G14:G27)</f>
        <v>0</v>
      </c>
      <c r="H28" s="18">
        <f>SUM(F28:G28)/E28</f>
        <v>0.85641025641025637</v>
      </c>
      <c r="I28" s="17">
        <f t="shared" ref="I28" si="0">(E28-SUM(F28:G28))-K28</f>
        <v>28</v>
      </c>
      <c r="J28" s="18">
        <f t="shared" ref="J28" si="1">I28/E28</f>
        <v>0.14358974358974358</v>
      </c>
      <c r="K28" s="17">
        <f>SUM(K14:K27)</f>
        <v>0</v>
      </c>
      <c r="L28" s="18">
        <f t="shared" ref="L28" si="2">K28/E28</f>
        <v>0</v>
      </c>
      <c r="M28" s="22">
        <f>AVERAGE(M14:M27)</f>
        <v>80.63636363636364</v>
      </c>
      <c r="N28" s="19">
        <f>AVERAGE(N14:N27)</f>
        <v>0.6990909090909091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zoomScalePageLayoutView="85" workbookViewId="0">
      <selection activeCell="I23" sqref="I23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 x14ac:dyDescent="0.25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ADMINISTRACIÓN Y TÉCNICAS DE MANTENIMIENTO</v>
      </c>
      <c r="B14" s="9" t="s">
        <v>38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>
        <v>15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ht="26.4" x14ac:dyDescent="0.25">
      <c r="A15" s="9" t="str">
        <f>'1'!A15</f>
        <v>ADMINISTRACIÓN Y TÉCNICAS DE MANTENIMIENTO</v>
      </c>
      <c r="B15" s="9" t="s">
        <v>38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>
        <v>14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6.4" x14ac:dyDescent="0.25">
      <c r="A16" s="9" t="str">
        <f>'1'!A16</f>
        <v>PROCESOS DE FABRICACIÓN</v>
      </c>
      <c r="B16" s="9" t="s">
        <v>48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15</v>
      </c>
      <c r="G16" s="21"/>
      <c r="H16" s="10"/>
      <c r="I16" s="9">
        <v>6</v>
      </c>
      <c r="J16" s="10"/>
      <c r="K16" s="9">
        <v>0</v>
      </c>
      <c r="L16" s="10">
        <f t="shared" si="0"/>
        <v>0</v>
      </c>
      <c r="M16" s="9">
        <v>67</v>
      </c>
      <c r="N16" s="15">
        <v>0.71</v>
      </c>
    </row>
    <row r="17" spans="1:14" s="11" customFormat="1" ht="26.4" x14ac:dyDescent="0.25">
      <c r="A17" s="9" t="str">
        <f>'1'!A17</f>
        <v>PROCESOS DE FABRICACIÓN</v>
      </c>
      <c r="B17" s="9" t="s">
        <v>48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11</v>
      </c>
      <c r="G17" s="21"/>
      <c r="H17" s="10"/>
      <c r="I17" s="9">
        <v>2</v>
      </c>
      <c r="J17" s="10"/>
      <c r="K17" s="9">
        <v>0</v>
      </c>
      <c r="L17" s="10">
        <f t="shared" si="0"/>
        <v>0</v>
      </c>
      <c r="M17" s="9">
        <v>86</v>
      </c>
      <c r="N17" s="15">
        <v>0.77</v>
      </c>
    </row>
    <row r="18" spans="1:14" s="11" customFormat="1" ht="26.4" x14ac:dyDescent="0.25">
      <c r="A18" s="9" t="str">
        <f>'1'!A18</f>
        <v>PROCESOS DE FABRICACIÓN</v>
      </c>
      <c r="B18" s="9" t="s">
        <v>48</v>
      </c>
      <c r="C18" s="9" t="str">
        <f>'1'!C18</f>
        <v>401-C</v>
      </c>
      <c r="D18" s="9" t="str">
        <f>'1'!D18</f>
        <v>IIND</v>
      </c>
      <c r="E18" s="9">
        <f>'1'!E18</f>
        <v>23</v>
      </c>
      <c r="F18" s="9">
        <v>21</v>
      </c>
      <c r="G18" s="21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84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47</v>
      </c>
      <c r="G28" s="17">
        <f>SUM(G14:G27)</f>
        <v>0</v>
      </c>
      <c r="H28" s="18">
        <f>SUM(F28:G28)/E28</f>
        <v>0.54651162790697672</v>
      </c>
      <c r="I28" s="17">
        <f t="shared" ref="I28" si="1">(E28-SUM(F28:G28))-K28</f>
        <v>39</v>
      </c>
      <c r="J28" s="18">
        <f t="shared" ref="J28" si="2">I28/E28</f>
        <v>0.45348837209302323</v>
      </c>
      <c r="K28" s="17">
        <f>SUM(K14:K27)</f>
        <v>0</v>
      </c>
      <c r="L28" s="18">
        <f t="shared" ref="L28" si="3">K28/E28</f>
        <v>0</v>
      </c>
      <c r="M28" s="17">
        <f>AVERAGE(M14:M27)</f>
        <v>47.4</v>
      </c>
      <c r="N28" s="19">
        <f>AVERAGE(N14:N27)</f>
        <v>0.43599999999999994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69" zoomScaleNormal="120" zoomScaleSheetLayoutView="100" zoomScalePageLayoutView="120" workbookViewId="0">
      <selection activeCell="B10" sqref="B10:L10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77734375" style="1" customWidth="1"/>
    <col min="5" max="5" width="9.44140625" style="1" customWidth="1"/>
    <col min="6" max="7" width="7.44140625" style="1" customWidth="1"/>
    <col min="8" max="8" width="8.44140625" style="1" customWidth="1"/>
    <col min="9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50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2023.</v>
      </c>
      <c r="M8" s="35"/>
      <c r="N8" s="35"/>
    </row>
    <row r="10" spans="1:14" x14ac:dyDescent="0.25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ADMINISTRACIÓN Y TÉCNICAS DE MANTENIMIENTO</v>
      </c>
      <c r="B14" s="9" t="s">
        <v>49</v>
      </c>
      <c r="C14" s="9" t="str">
        <f>'1'!C14</f>
        <v>602-A</v>
      </c>
      <c r="D14" s="9" t="str">
        <f>'1'!D14</f>
        <v>IEME</v>
      </c>
      <c r="E14" s="9">
        <f>'1'!E14</f>
        <v>15</v>
      </c>
      <c r="F14" s="9">
        <v>13</v>
      </c>
      <c r="G14" s="9">
        <v>2</v>
      </c>
      <c r="H14" s="10">
        <v>0.87</v>
      </c>
      <c r="I14" s="9">
        <v>2</v>
      </c>
      <c r="J14" s="10">
        <v>0.13</v>
      </c>
      <c r="K14" s="9">
        <v>0</v>
      </c>
      <c r="L14" s="10">
        <v>0</v>
      </c>
      <c r="M14" s="9">
        <v>80</v>
      </c>
      <c r="N14" s="15">
        <v>0.67</v>
      </c>
    </row>
    <row r="15" spans="1:14" s="11" customFormat="1" ht="26.4" x14ac:dyDescent="0.25">
      <c r="A15" s="9" t="str">
        <f>'1'!A15</f>
        <v>ADMINISTRACIÓN Y TÉCNICAS DE MANTENIMIENTO</v>
      </c>
      <c r="B15" s="9" t="s">
        <v>49</v>
      </c>
      <c r="C15" s="9" t="str">
        <f>'1'!C15</f>
        <v>602-B</v>
      </c>
      <c r="D15" s="9" t="str">
        <f>'1'!D15</f>
        <v>IEME</v>
      </c>
      <c r="E15" s="9">
        <f>'1'!E15</f>
        <v>14</v>
      </c>
      <c r="F15" s="9">
        <v>12</v>
      </c>
      <c r="G15" s="9">
        <v>2</v>
      </c>
      <c r="H15" s="10">
        <v>0.86</v>
      </c>
      <c r="I15" s="9">
        <v>2</v>
      </c>
      <c r="J15" s="10">
        <v>0.14000000000000001</v>
      </c>
      <c r="K15" s="9">
        <v>0</v>
      </c>
      <c r="L15" s="10">
        <v>0</v>
      </c>
      <c r="M15" s="9">
        <v>83</v>
      </c>
      <c r="N15" s="15">
        <v>0.86</v>
      </c>
    </row>
    <row r="16" spans="1:14" s="11" customFormat="1" ht="26.4" x14ac:dyDescent="0.25">
      <c r="A16" s="9" t="str">
        <f>'1'!A16</f>
        <v>PROCESOS DE FABRICACIÓN</v>
      </c>
      <c r="B16" s="9" t="s">
        <v>49</v>
      </c>
      <c r="C16" s="9" t="str">
        <f>'1'!C16</f>
        <v>401-A</v>
      </c>
      <c r="D16" s="9" t="str">
        <f>'1'!D16</f>
        <v>IIND</v>
      </c>
      <c r="E16" s="9">
        <f>'1'!E16</f>
        <v>21</v>
      </c>
      <c r="F16" s="9">
        <v>19</v>
      </c>
      <c r="G16" s="9">
        <v>2</v>
      </c>
      <c r="H16" s="10">
        <v>0.9</v>
      </c>
      <c r="I16" s="9">
        <v>2</v>
      </c>
      <c r="J16" s="10">
        <v>0.1</v>
      </c>
      <c r="K16" s="9">
        <v>0</v>
      </c>
      <c r="L16" s="10">
        <v>0</v>
      </c>
      <c r="M16" s="9">
        <v>81</v>
      </c>
      <c r="N16" s="15">
        <v>0.52</v>
      </c>
    </row>
    <row r="17" spans="1:14" s="11" customFormat="1" ht="26.4" x14ac:dyDescent="0.25">
      <c r="A17" s="9" t="str">
        <f>'1'!A17</f>
        <v>PROCESOS DE FABRICACIÓN</v>
      </c>
      <c r="B17" s="9" t="s">
        <v>49</v>
      </c>
      <c r="C17" s="9" t="str">
        <f>'1'!C17</f>
        <v>401-B</v>
      </c>
      <c r="D17" s="9" t="str">
        <f>'1'!D17</f>
        <v>IIND</v>
      </c>
      <c r="E17" s="9">
        <f>'1'!E17</f>
        <v>13</v>
      </c>
      <c r="F17" s="9">
        <v>12</v>
      </c>
      <c r="G17" s="9">
        <v>1</v>
      </c>
      <c r="H17" s="10">
        <v>0.92</v>
      </c>
      <c r="I17" s="9">
        <v>1</v>
      </c>
      <c r="J17" s="10">
        <v>0.08</v>
      </c>
      <c r="K17" s="9">
        <v>0</v>
      </c>
      <c r="L17" s="10">
        <v>0</v>
      </c>
      <c r="M17" s="9">
        <v>83</v>
      </c>
      <c r="N17" s="15">
        <v>0.69</v>
      </c>
    </row>
    <row r="18" spans="1:14" s="11" customFormat="1" ht="26.4" x14ac:dyDescent="0.25">
      <c r="A18" s="9" t="str">
        <f>'1'!A18</f>
        <v>PROCESOS DE FABRICACIÓN</v>
      </c>
      <c r="B18" s="9" t="s">
        <v>49</v>
      </c>
      <c r="C18" s="9" t="str">
        <f>'1'!C18</f>
        <v>401-C</v>
      </c>
      <c r="D18" s="9" t="str">
        <f>'1'!D18</f>
        <v>IIND</v>
      </c>
      <c r="E18" s="9">
        <f>'1'!E18</f>
        <v>23</v>
      </c>
      <c r="F18" s="9">
        <v>21</v>
      </c>
      <c r="G18" s="9">
        <v>2</v>
      </c>
      <c r="H18" s="10">
        <v>0.91</v>
      </c>
      <c r="I18" s="9">
        <v>2</v>
      </c>
      <c r="J18" s="10">
        <v>0.09</v>
      </c>
      <c r="K18" s="9">
        <v>0</v>
      </c>
      <c r="L18" s="10">
        <v>0</v>
      </c>
      <c r="M18" s="9">
        <v>82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77</v>
      </c>
      <c r="G28" s="17">
        <f>SUM(G14:G27)</f>
        <v>9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81.8</v>
      </c>
      <c r="N28" s="19">
        <f>AVERAGE(N14:N27)</f>
        <v>0.68799999999999994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JUAN CARLOS CÁRDENAS TUFIÑO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anaisa</cp:lastModifiedBy>
  <cp:revision/>
  <cp:lastPrinted>2022-10-19T05:00:26Z</cp:lastPrinted>
  <dcterms:created xsi:type="dcterms:W3CDTF">2021-11-22T14:45:25Z</dcterms:created>
  <dcterms:modified xsi:type="dcterms:W3CDTF">2023-07-06T15:45:08Z</dcterms:modified>
</cp:coreProperties>
</file>