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20C75201-BEE2-4AA6-B36F-5329FA021B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GRAL 204B" sheetId="1" r:id="rId1"/>
    <sheet name="QUÍMICA 204 A" sheetId="3" r:id="rId2"/>
    <sheet name="INTEGRAL 204C" sheetId="4" r:id="rId3"/>
    <sheet name="QUÍMICA 204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5" l="1"/>
  <c r="L36" i="5"/>
  <c r="L35" i="5"/>
  <c r="L34" i="5"/>
  <c r="K35" i="5"/>
  <c r="K34" i="5"/>
  <c r="L46" i="3"/>
  <c r="L44" i="3"/>
  <c r="L43" i="3"/>
  <c r="L32" i="4"/>
  <c r="L31" i="4"/>
  <c r="L30" i="4"/>
  <c r="L29" i="4"/>
  <c r="L31" i="1"/>
  <c r="L34" i="1" s="1"/>
  <c r="L30" i="1"/>
  <c r="L33" i="1"/>
  <c r="L32" i="1"/>
  <c r="K30" i="1"/>
  <c r="K33" i="1"/>
  <c r="K32" i="1"/>
  <c r="K31" i="1"/>
  <c r="K29" i="1"/>
  <c r="K32" i="4"/>
  <c r="K36" i="5"/>
  <c r="K46" i="3"/>
  <c r="K43" i="3"/>
  <c r="K42" i="3"/>
  <c r="K45" i="3"/>
  <c r="K29" i="4"/>
  <c r="K33" i="5"/>
  <c r="K31" i="4"/>
  <c r="K28" i="4"/>
  <c r="K30" i="4"/>
  <c r="K44" i="3"/>
  <c r="K32" i="5"/>
  <c r="O21" i="5"/>
  <c r="O17" i="4"/>
  <c r="O20" i="5" l="1"/>
  <c r="O23" i="5"/>
  <c r="O22" i="5"/>
  <c r="O19" i="5"/>
  <c r="O17" i="5"/>
  <c r="O14" i="5"/>
  <c r="K37" i="5"/>
  <c r="O8" i="5"/>
  <c r="O9" i="5"/>
  <c r="O15" i="5"/>
  <c r="O16" i="5"/>
  <c r="O18" i="5"/>
  <c r="O24" i="5"/>
  <c r="O25" i="5"/>
  <c r="O26" i="5"/>
  <c r="O27" i="5"/>
  <c r="O28" i="5"/>
  <c r="O9" i="4"/>
  <c r="O10" i="4"/>
  <c r="O11" i="4"/>
  <c r="O12" i="4"/>
  <c r="O13" i="4"/>
  <c r="O14" i="4"/>
  <c r="O15" i="4"/>
  <c r="O16" i="4"/>
  <c r="O18" i="4"/>
  <c r="O19" i="4"/>
  <c r="O20" i="4"/>
  <c r="O21" i="4"/>
  <c r="O22" i="4"/>
  <c r="O23" i="4"/>
  <c r="O24" i="4"/>
  <c r="O8" i="4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8" i="1"/>
  <c r="N36" i="5"/>
  <c r="M36" i="5"/>
  <c r="N35" i="5"/>
  <c r="M35" i="5"/>
  <c r="N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N32" i="4"/>
  <c r="M32" i="4"/>
  <c r="N31" i="4"/>
  <c r="M31" i="4"/>
  <c r="N30" i="4"/>
  <c r="N33" i="4" s="1"/>
  <c r="M30" i="4"/>
  <c r="M33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N46" i="3"/>
  <c r="M46" i="3"/>
  <c r="N45" i="3"/>
  <c r="M45" i="3"/>
  <c r="L45" i="3"/>
  <c r="N44" i="3"/>
  <c r="N47" i="3" s="1"/>
  <c r="M44" i="3"/>
  <c r="M47" i="3" s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M37" i="5" l="1"/>
  <c r="L37" i="5"/>
  <c r="L38" i="5"/>
  <c r="O11" i="5"/>
  <c r="O36" i="5" s="1"/>
  <c r="K38" i="5"/>
  <c r="M38" i="5"/>
  <c r="N48" i="3"/>
  <c r="N34" i="4"/>
  <c r="K33" i="4"/>
  <c r="K48" i="3"/>
  <c r="O46" i="3"/>
  <c r="K47" i="3"/>
  <c r="O32" i="4"/>
  <c r="L48" i="3"/>
  <c r="N38" i="5"/>
  <c r="L47" i="3"/>
  <c r="M48" i="3"/>
  <c r="N37" i="5"/>
  <c r="L34" i="4"/>
  <c r="L33" i="4"/>
  <c r="M34" i="4"/>
  <c r="O34" i="5"/>
  <c r="O35" i="5"/>
  <c r="K34" i="4"/>
  <c r="O30" i="4"/>
  <c r="O31" i="4"/>
  <c r="O44" i="3"/>
  <c r="O45" i="3"/>
  <c r="M33" i="1"/>
  <c r="N33" i="1"/>
  <c r="M32" i="1"/>
  <c r="N32" i="1"/>
  <c r="M31" i="1"/>
  <c r="N31" i="1"/>
  <c r="O37" i="5" l="1"/>
  <c r="O38" i="5"/>
  <c r="O34" i="4"/>
  <c r="O33" i="4"/>
  <c r="O48" i="3"/>
  <c r="O47" i="3"/>
  <c r="L35" i="1"/>
  <c r="M35" i="1"/>
  <c r="N35" i="1"/>
  <c r="M34" i="1"/>
  <c r="N34" i="1"/>
  <c r="K35" i="1"/>
  <c r="K34" i="1"/>
  <c r="O33" i="1" l="1"/>
  <c r="O32" i="1"/>
  <c r="O35" i="1" s="1"/>
  <c r="O31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O34" i="1" l="1"/>
</calcChain>
</file>

<file path=xl/sharedStrings.xml><?xml version="1.0" encoding="utf-8"?>
<sst xmlns="http://schemas.openxmlformats.org/spreadsheetml/2006/main" count="452" uniqueCount="201">
  <si>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</si>
  <si>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</si>
  <si>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</si>
  <si>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</si>
  <si>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</si>
  <si>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</si>
  <si>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</si>
  <si>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</si>
  <si>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</si>
  <si>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</si>
  <si>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</si>
  <si>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</si>
  <si>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</si>
  <si>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</si>
  <si>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</si>
  <si>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</si>
  <si>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</si>
  <si>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</si>
  <si>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</si>
  <si>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</si>
  <si>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</si>
  <si>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</si>
  <si>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204 B</t>
  </si>
  <si>
    <t>MCIQ. INDRA DE LA O ORTIZ</t>
  </si>
  <si>
    <t>PALAYO CARRANZA MONTSERRAT</t>
  </si>
  <si>
    <t xml:space="preserve">XOLO HERNANDEZ MIRIAM GUADALUPE </t>
  </si>
  <si>
    <t>BAXIN CAMPOS ANGEL UZIEL</t>
  </si>
  <si>
    <t>ARÉVALO DOMÍNGUEZ MILTON</t>
  </si>
  <si>
    <t>MARTÍNEZ CANDELARIO ISAAC MOISÉS</t>
  </si>
  <si>
    <t>MORALES IXTEPAN GEOVANY DE JESUS</t>
  </si>
  <si>
    <t>GOLPE CUEVAS ANGEL GABRIEL</t>
  </si>
  <si>
    <t>PERÉZ HERNÁNDEZ AARÓN DE JESÚS</t>
  </si>
  <si>
    <t xml:space="preserve">COLORIANO CORRO RICARDO ANTONIO </t>
  </si>
  <si>
    <t>RODRIGUEZ LOPEZ JAZER</t>
  </si>
  <si>
    <t>CASTRO MARTÍNEZ YOSEF EDUARDO</t>
  </si>
  <si>
    <t>MORENO LANDA MONSERRAT</t>
  </si>
  <si>
    <t>PEREZ CARRASCO DIANA CECILIA</t>
  </si>
  <si>
    <t>YLLESCAS ACOSTA YOVANA</t>
  </si>
  <si>
    <t xml:space="preserve">QUINTO LUCHO LANDY </t>
  </si>
  <si>
    <t>QUÍMICA</t>
  </si>
  <si>
    <t>221u0242</t>
  </si>
  <si>
    <t>221u0240</t>
  </si>
  <si>
    <t>221u0241</t>
  </si>
  <si>
    <t>221u0262</t>
  </si>
  <si>
    <t>221u0200</t>
  </si>
  <si>
    <t>221u0212</t>
  </si>
  <si>
    <t>221u0213</t>
  </si>
  <si>
    <t>221u0252</t>
  </si>
  <si>
    <t>221u0185</t>
  </si>
  <si>
    <t>221u0260</t>
  </si>
  <si>
    <t>221u0186</t>
  </si>
  <si>
    <t>221u0187</t>
  </si>
  <si>
    <t>221u0190</t>
  </si>
  <si>
    <t>221u0198</t>
  </si>
  <si>
    <t>221u0261</t>
  </si>
  <si>
    <t>221u0205</t>
  </si>
  <si>
    <t>221u0206</t>
  </si>
  <si>
    <t>221u0211</t>
  </si>
  <si>
    <t>221u0214</t>
  </si>
  <si>
    <t>221u0219</t>
  </si>
  <si>
    <t>221u0220</t>
  </si>
  <si>
    <t>221u0223</t>
  </si>
  <si>
    <t>221u0224</t>
  </si>
  <si>
    <t>221u0229</t>
  </si>
  <si>
    <t>221u0231</t>
  </si>
  <si>
    <t>221u0233</t>
  </si>
  <si>
    <t>221u0234</t>
  </si>
  <si>
    <t>221u0235</t>
  </si>
  <si>
    <t>221u0237</t>
  </si>
  <si>
    <t>221u0239</t>
  </si>
  <si>
    <t>221u0247</t>
  </si>
  <si>
    <t>221u0250</t>
  </si>
  <si>
    <t>221u0251</t>
  </si>
  <si>
    <t>221u0652</t>
  </si>
  <si>
    <t xml:space="preserve">MCIQ. INDRA DE LA O ORTIZ </t>
  </si>
  <si>
    <t xml:space="preserve">Pucheta Villegas Roberto Santiago </t>
  </si>
  <si>
    <t xml:space="preserve">Pucheta Caporal Juan José </t>
  </si>
  <si>
    <t xml:space="preserve">Pucheta Loeza Adair Esau </t>
  </si>
  <si>
    <t xml:space="preserve">Muñiz Hernández Guillermo Alejandro </t>
  </si>
  <si>
    <t xml:space="preserve">Constantino Cárdenas Pablo Antonio </t>
  </si>
  <si>
    <t xml:space="preserve">Guatemala Pérez José Manuel </t>
  </si>
  <si>
    <t xml:space="preserve">Hernández Cisneros Tairy </t>
  </si>
  <si>
    <t xml:space="preserve">Trejo Rendón Jafeth Antonio </t>
  </si>
  <si>
    <t xml:space="preserve">Aguilera Ataxca Juan José </t>
  </si>
  <si>
    <t xml:space="preserve">Alvarado Zapot Denisse </t>
  </si>
  <si>
    <t xml:space="preserve">Antele Obil Elixandro </t>
  </si>
  <si>
    <t xml:space="preserve">Aparicio Seba Uria </t>
  </si>
  <si>
    <t xml:space="preserve">Baxin Báez Yajdiel Emir </t>
  </si>
  <si>
    <t xml:space="preserve">Chigo Vázquez Ricardo </t>
  </si>
  <si>
    <t xml:space="preserve">Díaz Sario Josué Ricardo </t>
  </si>
  <si>
    <t xml:space="preserve">Fermán Campos Ana Valeria </t>
  </si>
  <si>
    <t xml:space="preserve">Ferrer Cota Erick </t>
  </si>
  <si>
    <t xml:space="preserve">González Guido Javier David </t>
  </si>
  <si>
    <t xml:space="preserve">Hernández Cortéz Jade Dainara </t>
  </si>
  <si>
    <t xml:space="preserve">Márquez Moto Marvin Osvaldo </t>
  </si>
  <si>
    <t xml:space="preserve">Martínez Azamar Alisson Denisse </t>
  </si>
  <si>
    <t xml:space="preserve">Maxo Maldonado Daniel </t>
  </si>
  <si>
    <t xml:space="preserve">Mil Ambros Flor Jareny </t>
  </si>
  <si>
    <t xml:space="preserve">Muñoz Ambros Danna Elideth </t>
  </si>
  <si>
    <t xml:space="preserve">Patiño Barrios Ángel Gabriel </t>
  </si>
  <si>
    <t xml:space="preserve">Pérez MendozaJuan Carlos </t>
  </si>
  <si>
    <t xml:space="preserve">Pérez Pucheta Ismael </t>
  </si>
  <si>
    <t xml:space="preserve">Pérez Pucheta Israel </t>
  </si>
  <si>
    <t xml:space="preserve">Polito Mixtega Ricardo </t>
  </si>
  <si>
    <t xml:space="preserve">Poot Alegría Marco Arturo </t>
  </si>
  <si>
    <t xml:space="preserve">Seba Velasco Joana </t>
  </si>
  <si>
    <t xml:space="preserve">Toto Ramos Alexis de Jesús </t>
  </si>
  <si>
    <t xml:space="preserve">Toto Salazar Luis Enrique </t>
  </si>
  <si>
    <t xml:space="preserve">Charmin Abrajan Francisco </t>
  </si>
  <si>
    <t>AGUIRRE FERMAN NESTOR ALEJANDRO</t>
  </si>
  <si>
    <t>LINARES MIRANDA JAHACIEL</t>
  </si>
  <si>
    <t>VENTURA BUSTAMANTE VERONICA ALEJANDRA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</si>
  <si>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</si>
  <si>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</si>
  <si>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</si>
  <si>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</si>
  <si>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</si>
  <si>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</si>
  <si>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</si>
  <si>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</si>
  <si>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</si>
  <si>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</si>
  <si>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</si>
  <si>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</si>
  <si>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</si>
  <si>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</si>
  <si>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</si>
  <si>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</si>
  <si>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</si>
  <si>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</si>
  <si>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</si>
  <si>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MORENO CHAGALA KEVIN AQLBERTO</t>
  </si>
  <si>
    <t>FEBRERO-JULIO 2023</t>
  </si>
  <si>
    <t>ACOSTA RODRíGUEZ</t>
  </si>
  <si>
    <t>ARIAS CANSINO</t>
  </si>
  <si>
    <t>BAXIN ROSAS</t>
  </si>
  <si>
    <t>CAMACHO VENTURA</t>
  </si>
  <si>
    <t>COSME MORENO</t>
  </si>
  <si>
    <t>CRUZ ZACARIAS</t>
  </si>
  <si>
    <t>DOMINGUEZ PROMOTOR</t>
  </si>
  <si>
    <t>GARCIA SEGURA</t>
  </si>
  <si>
    <t>HERNANDEZ TOTO</t>
  </si>
  <si>
    <t>MARTINEZ VERA</t>
  </si>
  <si>
    <t>MORALES TON</t>
  </si>
  <si>
    <t>PEREZ SANCHEZ</t>
  </si>
  <si>
    <t>POLITO VENTURA</t>
  </si>
  <si>
    <t>RAMÓN XOLO</t>
  </si>
  <si>
    <t>SALAZAR URIETA</t>
  </si>
  <si>
    <t>VALLE MARTINEZ</t>
  </si>
  <si>
    <t>BAXIN ROSAS BRYAN GABRIEL</t>
  </si>
  <si>
    <t>ARIAS CANSINO ADALBERTO</t>
  </si>
  <si>
    <t>COSME MORENO JOSE DE JESUS</t>
  </si>
  <si>
    <t>CRUZ ZACARIAS WENDY ELLEN</t>
  </si>
  <si>
    <t>HERNANDEZ TOTO AMALIN ROMINA</t>
  </si>
  <si>
    <t xml:space="preserve">MARTINEZ VERA ERICK </t>
  </si>
  <si>
    <t>MORALES TON ESTRELLA</t>
  </si>
  <si>
    <t>PEREZ SANCHEZ VICTOR EDEN</t>
  </si>
  <si>
    <t>POLITO VENTURA LUIS GERARDO</t>
  </si>
  <si>
    <t>RAMÓN XOLO CARLA KARINA</t>
  </si>
  <si>
    <t>SALAZAR URIETA LUIS ELIAS</t>
  </si>
  <si>
    <t>VALLE MARTINEZ KEVIN EDUARDO</t>
  </si>
  <si>
    <t>GARCIA SEGURA CESAR EDUARDO</t>
  </si>
  <si>
    <t>DOMINGUEZ PROMOTOR ALAN MANUEL</t>
  </si>
  <si>
    <t>CAMACHO VENTURA ALAN RODRIGO</t>
  </si>
  <si>
    <t>ACOSTA RODRíGUEZ ARANZA ESTEFANIA</t>
  </si>
  <si>
    <t>204 C</t>
  </si>
  <si>
    <t>221u0184</t>
  </si>
  <si>
    <t>221u0265</t>
  </si>
  <si>
    <t>221u0193</t>
  </si>
  <si>
    <t>221u0196</t>
  </si>
  <si>
    <t>221u0201</t>
  </si>
  <si>
    <t>221u0203</t>
  </si>
  <si>
    <t>221u0204</t>
  </si>
  <si>
    <t>221u0209</t>
  </si>
  <si>
    <t>221u0215</t>
  </si>
  <si>
    <t>221u0222</t>
  </si>
  <si>
    <t>221u0226</t>
  </si>
  <si>
    <t>221u0236</t>
  </si>
  <si>
    <t>221u0238</t>
  </si>
  <si>
    <t>221u0244</t>
  </si>
  <si>
    <t>221u0246</t>
  </si>
  <si>
    <t>221u0266</t>
  </si>
  <si>
    <t>FECHA:</t>
  </si>
  <si>
    <t>204 A</t>
  </si>
  <si>
    <t>LUCHO SALVADOR ZHARENNI</t>
  </si>
  <si>
    <t>221U0218</t>
  </si>
  <si>
    <t>INSTITUTO TECNOLOGICO SUPERIOR DE SAN ANDRES TUXTLA</t>
  </si>
  <si>
    <t>REPORTE 1 DE CALIFICACIONES</t>
  </si>
  <si>
    <t>221u0218</t>
  </si>
  <si>
    <t>BAXIN MIXTEGA EDUARDO IVAN</t>
  </si>
  <si>
    <t>221U0192</t>
  </si>
  <si>
    <t>221U0194</t>
  </si>
  <si>
    <t>CAGAL LUCIANO JUAN GERMAN</t>
  </si>
  <si>
    <t>221U0175</t>
  </si>
  <si>
    <t>BAXIN TAGAN GAEL ISAI</t>
  </si>
  <si>
    <t>MACHUCHO MIL LUIS DAVID</t>
  </si>
  <si>
    <t>221U0267</t>
  </si>
  <si>
    <t>VERA BAXIN CARLOS EDUARDO</t>
  </si>
  <si>
    <t>221U0829</t>
  </si>
  <si>
    <t>CAL MEDIA DE CLASE</t>
  </si>
  <si>
    <t>CANTIDAD ARRIBA DE LA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</si>
</sst>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4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9"/>
  <sheetViews>
    <sheetView tabSelected="1" topLeftCell="A19" zoomScale="90" zoomScaleNormal="90" workbookViewId="0">
      <selection activeCell="F34" sqref="F34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44" t="s">
        <v>186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2"/>
      <c r="P1" s="2"/>
    </row>
    <row r="2" spans="3:16" ht="18.75" x14ac:dyDescent="0.3">
      <c r="C2" s="23"/>
      <c r="D2" s="44" t="s">
        <v>187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24"/>
      <c r="P2" s="1"/>
    </row>
    <row r="3" spans="3:16" ht="18.75" x14ac:dyDescent="0.3">
      <c r="C3" s="23"/>
      <c r="D3" s="23" t="s">
        <v>0</v>
      </c>
      <c r="E3" s="49" t="s">
        <v>21</v>
      </c>
      <c r="F3" s="49"/>
      <c r="G3" s="49"/>
      <c r="H3" s="49"/>
      <c r="I3" s="23"/>
      <c r="J3" s="23" t="s">
        <v>1</v>
      </c>
      <c r="K3" s="50" t="s">
        <v>22</v>
      </c>
      <c r="L3" s="50"/>
      <c r="M3" s="23"/>
      <c r="N3" s="23" t="s">
        <v>2</v>
      </c>
      <c r="O3" s="38">
        <v>45009</v>
      </c>
    </row>
    <row r="4" spans="3:16" ht="6.7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.75" x14ac:dyDescent="0.3">
      <c r="C5" s="23"/>
      <c r="D5" s="23" t="s">
        <v>3</v>
      </c>
      <c r="E5" s="50" t="s">
        <v>132</v>
      </c>
      <c r="F5" s="50"/>
      <c r="G5" s="50"/>
      <c r="H5" s="50"/>
      <c r="I5" s="23"/>
      <c r="J5" s="43" t="s">
        <v>19</v>
      </c>
      <c r="K5" s="43"/>
      <c r="L5" s="25" t="s">
        <v>23</v>
      </c>
      <c r="M5" s="25"/>
      <c r="N5" s="25"/>
      <c r="O5" s="25"/>
    </row>
    <row r="6" spans="3:16" ht="11.25" customHeight="1" x14ac:dyDescent="0.3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.75" x14ac:dyDescent="0.3">
      <c r="C7" s="26" t="s">
        <v>4</v>
      </c>
      <c r="D7" s="26" t="s">
        <v>6</v>
      </c>
      <c r="E7" s="51" t="s">
        <v>5</v>
      </c>
      <c r="F7" s="51"/>
      <c r="G7" s="51"/>
      <c r="H7" s="51"/>
      <c r="I7" s="51"/>
      <c r="J7" s="51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.75" x14ac:dyDescent="0.3">
      <c r="C8" s="27">
        <v>1</v>
      </c>
      <c r="D8" s="26" t="s">
        <v>112</v>
      </c>
      <c r="E8" s="52" t="s">
        <v>109</v>
      </c>
      <c r="F8" s="53"/>
      <c r="G8" s="53"/>
      <c r="H8" s="53"/>
      <c r="I8" s="53"/>
      <c r="J8" s="54"/>
      <c r="K8" s="27">
        <v>32</v>
      </c>
      <c r="L8" s="27">
        <v>0</v>
      </c>
      <c r="M8" s="27">
        <v>0</v>
      </c>
      <c r="N8" s="27">
        <v>0</v>
      </c>
      <c r="O8" s="29">
        <f t="shared" ref="O8:O26" si="0">SUM(K8:N8)/4</f>
        <v>8</v>
      </c>
    </row>
    <row r="9" spans="3:16" ht="18.75" x14ac:dyDescent="0.3">
      <c r="C9" s="27">
        <f>C8+1</f>
        <v>2</v>
      </c>
      <c r="D9" s="26" t="s">
        <v>113</v>
      </c>
      <c r="E9" s="52" t="s">
        <v>27</v>
      </c>
      <c r="F9" s="53"/>
      <c r="G9" s="53"/>
      <c r="H9" s="53"/>
      <c r="I9" s="53"/>
      <c r="J9" s="54"/>
      <c r="K9" s="27">
        <v>62</v>
      </c>
      <c r="L9" s="27">
        <v>0</v>
      </c>
      <c r="M9" s="27">
        <v>0</v>
      </c>
      <c r="N9" s="27">
        <v>0</v>
      </c>
      <c r="O9" s="29">
        <f t="shared" si="0"/>
        <v>15.5</v>
      </c>
    </row>
    <row r="10" spans="3:16" ht="18.75" x14ac:dyDescent="0.3">
      <c r="C10" s="27">
        <f t="shared" ref="C10:C12" si="1">C9+1</f>
        <v>3</v>
      </c>
      <c r="D10" s="26" t="s">
        <v>114</v>
      </c>
      <c r="E10" s="52" t="s">
        <v>26</v>
      </c>
      <c r="F10" s="53"/>
      <c r="G10" s="53"/>
      <c r="H10" s="53"/>
      <c r="I10" s="53"/>
      <c r="J10" s="54"/>
      <c r="K10" s="27">
        <v>57</v>
      </c>
      <c r="L10" s="27">
        <v>0</v>
      </c>
      <c r="M10" s="27">
        <v>0</v>
      </c>
      <c r="N10" s="27">
        <v>0</v>
      </c>
      <c r="O10" s="29">
        <f t="shared" si="0"/>
        <v>14.25</v>
      </c>
    </row>
    <row r="11" spans="3:16" ht="18.75" x14ac:dyDescent="0.3">
      <c r="C11" s="27">
        <f t="shared" si="1"/>
        <v>4</v>
      </c>
      <c r="D11" s="26" t="s">
        <v>115</v>
      </c>
      <c r="E11" s="52" t="s">
        <v>34</v>
      </c>
      <c r="F11" s="53"/>
      <c r="G11" s="53"/>
      <c r="H11" s="53"/>
      <c r="I11" s="53"/>
      <c r="J11" s="54"/>
      <c r="K11" s="27">
        <v>65</v>
      </c>
      <c r="L11" s="27">
        <v>0</v>
      </c>
      <c r="M11" s="27">
        <v>0</v>
      </c>
      <c r="N11" s="27">
        <v>0</v>
      </c>
      <c r="O11" s="29">
        <f t="shared" si="0"/>
        <v>16.25</v>
      </c>
    </row>
    <row r="12" spans="3:16" ht="18.75" x14ac:dyDescent="0.3">
      <c r="C12" s="27">
        <f t="shared" si="1"/>
        <v>5</v>
      </c>
      <c r="D12" s="26" t="s">
        <v>116</v>
      </c>
      <c r="E12" s="52" t="s">
        <v>32</v>
      </c>
      <c r="F12" s="53"/>
      <c r="G12" s="53"/>
      <c r="H12" s="53"/>
      <c r="I12" s="53"/>
      <c r="J12" s="54"/>
      <c r="K12" s="27">
        <v>54</v>
      </c>
      <c r="L12" s="27">
        <v>0</v>
      </c>
      <c r="M12" s="27">
        <v>0</v>
      </c>
      <c r="N12" s="27">
        <v>0</v>
      </c>
      <c r="O12" s="29">
        <f t="shared" si="0"/>
        <v>13.5</v>
      </c>
    </row>
    <row r="13" spans="3:16" ht="18.75" x14ac:dyDescent="0.3">
      <c r="C13" s="27">
        <f t="shared" ref="C13:C25" si="2">C12+1</f>
        <v>6</v>
      </c>
      <c r="D13" s="26" t="s">
        <v>117</v>
      </c>
      <c r="E13" s="52" t="s">
        <v>30</v>
      </c>
      <c r="F13" s="53"/>
      <c r="G13" s="53"/>
      <c r="H13" s="53"/>
      <c r="I13" s="53"/>
      <c r="J13" s="54"/>
      <c r="K13" s="27">
        <v>2</v>
      </c>
      <c r="L13" s="27">
        <v>0</v>
      </c>
      <c r="M13" s="27">
        <v>0</v>
      </c>
      <c r="N13" s="27">
        <v>0</v>
      </c>
      <c r="O13" s="29">
        <f t="shared" si="0"/>
        <v>0.5</v>
      </c>
    </row>
    <row r="14" spans="3:16" ht="18.75" x14ac:dyDescent="0.3">
      <c r="C14" s="27">
        <f t="shared" si="2"/>
        <v>7</v>
      </c>
      <c r="D14" s="26" t="s">
        <v>118</v>
      </c>
      <c r="E14" s="52" t="s">
        <v>110</v>
      </c>
      <c r="F14" s="53"/>
      <c r="G14" s="53"/>
      <c r="H14" s="53"/>
      <c r="I14" s="53"/>
      <c r="J14" s="54"/>
      <c r="K14" s="27">
        <v>0</v>
      </c>
      <c r="L14" s="27">
        <v>0</v>
      </c>
      <c r="M14" s="27">
        <v>0</v>
      </c>
      <c r="N14" s="27">
        <v>0</v>
      </c>
      <c r="O14" s="29">
        <f t="shared" si="0"/>
        <v>0</v>
      </c>
    </row>
    <row r="15" spans="3:16" ht="18.75" x14ac:dyDescent="0.3">
      <c r="C15" s="27">
        <f t="shared" si="2"/>
        <v>8</v>
      </c>
      <c r="D15" s="26" t="s">
        <v>119</v>
      </c>
      <c r="E15" s="52" t="s">
        <v>28</v>
      </c>
      <c r="F15" s="53"/>
      <c r="G15" s="53"/>
      <c r="H15" s="53"/>
      <c r="I15" s="53"/>
      <c r="J15" s="54"/>
      <c r="K15" s="27">
        <v>54</v>
      </c>
      <c r="L15" s="27">
        <v>0</v>
      </c>
      <c r="M15" s="27">
        <v>0</v>
      </c>
      <c r="N15" s="27">
        <v>0</v>
      </c>
      <c r="O15" s="29">
        <f t="shared" si="0"/>
        <v>13.5</v>
      </c>
    </row>
    <row r="16" spans="3:16" ht="18.75" x14ac:dyDescent="0.3">
      <c r="C16" s="27">
        <f t="shared" si="2"/>
        <v>9</v>
      </c>
      <c r="D16" s="26" t="s">
        <v>120</v>
      </c>
      <c r="E16" s="52" t="s">
        <v>29</v>
      </c>
      <c r="F16" s="53"/>
      <c r="G16" s="53"/>
      <c r="H16" s="53"/>
      <c r="I16" s="53"/>
      <c r="J16" s="54"/>
      <c r="K16" s="27">
        <v>53</v>
      </c>
      <c r="L16" s="27">
        <v>0</v>
      </c>
      <c r="M16" s="27">
        <v>0</v>
      </c>
      <c r="N16" s="27">
        <v>0</v>
      </c>
      <c r="O16" s="29">
        <f t="shared" si="0"/>
        <v>13.25</v>
      </c>
    </row>
    <row r="17" spans="3:15" ht="18.75" x14ac:dyDescent="0.3">
      <c r="C17" s="27">
        <f t="shared" si="2"/>
        <v>10</v>
      </c>
      <c r="D17" s="26" t="s">
        <v>121</v>
      </c>
      <c r="E17" s="52" t="s">
        <v>131</v>
      </c>
      <c r="F17" s="53"/>
      <c r="G17" s="53"/>
      <c r="H17" s="53"/>
      <c r="I17" s="53"/>
      <c r="J17" s="54"/>
      <c r="K17" s="27">
        <v>0</v>
      </c>
      <c r="L17" s="27">
        <v>0</v>
      </c>
      <c r="M17" s="27">
        <v>0</v>
      </c>
      <c r="N17" s="27">
        <v>0</v>
      </c>
      <c r="O17" s="29">
        <f t="shared" si="0"/>
        <v>0</v>
      </c>
    </row>
    <row r="18" spans="3:15" ht="18.75" x14ac:dyDescent="0.3">
      <c r="C18" s="27">
        <f t="shared" si="2"/>
        <v>11</v>
      </c>
      <c r="D18" s="26" t="s">
        <v>122</v>
      </c>
      <c r="E18" s="52" t="s">
        <v>35</v>
      </c>
      <c r="F18" s="53"/>
      <c r="G18" s="53"/>
      <c r="H18" s="53"/>
      <c r="I18" s="53"/>
      <c r="J18" s="54"/>
      <c r="K18" s="27">
        <v>74</v>
      </c>
      <c r="L18" s="27">
        <v>0</v>
      </c>
      <c r="M18" s="27">
        <v>0</v>
      </c>
      <c r="N18" s="27">
        <v>0</v>
      </c>
      <c r="O18" s="29">
        <f t="shared" si="0"/>
        <v>18.5</v>
      </c>
    </row>
    <row r="19" spans="3:15" ht="18.75" x14ac:dyDescent="0.3">
      <c r="C19" s="27">
        <f t="shared" si="2"/>
        <v>12</v>
      </c>
      <c r="D19" s="26" t="s">
        <v>123</v>
      </c>
      <c r="E19" s="52" t="s">
        <v>24</v>
      </c>
      <c r="F19" s="53"/>
      <c r="G19" s="53"/>
      <c r="H19" s="53"/>
      <c r="I19" s="53"/>
      <c r="J19" s="54"/>
      <c r="K19" s="27">
        <v>81</v>
      </c>
      <c r="L19" s="27">
        <v>0</v>
      </c>
      <c r="M19" s="27">
        <v>0</v>
      </c>
      <c r="N19" s="27">
        <v>0</v>
      </c>
      <c r="O19" s="29">
        <f t="shared" si="0"/>
        <v>20.25</v>
      </c>
    </row>
    <row r="20" spans="3:15" ht="18.75" x14ac:dyDescent="0.3">
      <c r="C20" s="27">
        <f t="shared" si="2"/>
        <v>13</v>
      </c>
      <c r="D20" s="26" t="s">
        <v>124</v>
      </c>
      <c r="E20" s="52" t="s">
        <v>36</v>
      </c>
      <c r="F20" s="53"/>
      <c r="G20" s="53"/>
      <c r="H20" s="53"/>
      <c r="I20" s="53"/>
      <c r="J20" s="54"/>
      <c r="K20" s="27">
        <v>62</v>
      </c>
      <c r="L20" s="27">
        <v>0</v>
      </c>
      <c r="M20" s="27">
        <v>0</v>
      </c>
      <c r="N20" s="27">
        <v>0</v>
      </c>
      <c r="O20" s="29">
        <f t="shared" si="0"/>
        <v>15.5</v>
      </c>
    </row>
    <row r="21" spans="3:15" ht="18.75" x14ac:dyDescent="0.3">
      <c r="C21" s="27">
        <f t="shared" si="2"/>
        <v>14</v>
      </c>
      <c r="D21" s="26" t="s">
        <v>125</v>
      </c>
      <c r="E21" s="52" t="s">
        <v>31</v>
      </c>
      <c r="F21" s="53"/>
      <c r="G21" s="53"/>
      <c r="H21" s="53"/>
      <c r="I21" s="53"/>
      <c r="J21" s="54"/>
      <c r="K21" s="27">
        <v>67</v>
      </c>
      <c r="L21" s="27">
        <v>0</v>
      </c>
      <c r="M21" s="27">
        <v>0</v>
      </c>
      <c r="N21" s="27">
        <v>0</v>
      </c>
      <c r="O21" s="29">
        <f t="shared" si="0"/>
        <v>16.75</v>
      </c>
    </row>
    <row r="22" spans="3:15" ht="18.75" x14ac:dyDescent="0.3">
      <c r="C22" s="27">
        <f t="shared" si="2"/>
        <v>15</v>
      </c>
      <c r="D22" s="26" t="s">
        <v>126</v>
      </c>
      <c r="E22" s="52" t="s">
        <v>38</v>
      </c>
      <c r="F22" s="53"/>
      <c r="G22" s="53"/>
      <c r="H22" s="53"/>
      <c r="I22" s="53"/>
      <c r="J22" s="54"/>
      <c r="K22" s="27">
        <v>55</v>
      </c>
      <c r="L22" s="27">
        <v>0</v>
      </c>
      <c r="M22" s="27">
        <v>0</v>
      </c>
      <c r="N22" s="27">
        <v>0</v>
      </c>
      <c r="O22" s="29">
        <f t="shared" si="0"/>
        <v>13.75</v>
      </c>
    </row>
    <row r="23" spans="3:15" ht="18.75" x14ac:dyDescent="0.3">
      <c r="C23" s="27">
        <f t="shared" si="2"/>
        <v>16</v>
      </c>
      <c r="D23" s="26" t="s">
        <v>127</v>
      </c>
      <c r="E23" s="52" t="s">
        <v>33</v>
      </c>
      <c r="F23" s="53"/>
      <c r="G23" s="53"/>
      <c r="H23" s="53"/>
      <c r="I23" s="53"/>
      <c r="J23" s="54"/>
      <c r="K23" s="27">
        <v>59</v>
      </c>
      <c r="L23" s="27">
        <v>0</v>
      </c>
      <c r="M23" s="27">
        <v>0</v>
      </c>
      <c r="N23" s="27">
        <v>0</v>
      </c>
      <c r="O23" s="29">
        <f t="shared" si="0"/>
        <v>14.75</v>
      </c>
    </row>
    <row r="24" spans="3:15" ht="18.75" x14ac:dyDescent="0.3">
      <c r="C24" s="27">
        <f t="shared" si="2"/>
        <v>17</v>
      </c>
      <c r="D24" s="26" t="s">
        <v>128</v>
      </c>
      <c r="E24" s="52" t="s">
        <v>111</v>
      </c>
      <c r="F24" s="53"/>
      <c r="G24" s="53"/>
      <c r="H24" s="53"/>
      <c r="I24" s="53"/>
      <c r="J24" s="54"/>
      <c r="K24" s="27">
        <v>53</v>
      </c>
      <c r="L24" s="27">
        <v>0</v>
      </c>
      <c r="M24" s="27">
        <v>0</v>
      </c>
      <c r="N24" s="27">
        <v>0</v>
      </c>
      <c r="O24" s="29">
        <f t="shared" si="0"/>
        <v>13.25</v>
      </c>
    </row>
    <row r="25" spans="3:15" ht="18.75" x14ac:dyDescent="0.3">
      <c r="C25" s="27">
        <f t="shared" si="2"/>
        <v>18</v>
      </c>
      <c r="D25" s="26" t="s">
        <v>129</v>
      </c>
      <c r="E25" s="52" t="s">
        <v>25</v>
      </c>
      <c r="F25" s="53"/>
      <c r="G25" s="53"/>
      <c r="H25" s="53"/>
      <c r="I25" s="53"/>
      <c r="J25" s="54"/>
      <c r="K25" s="27">
        <v>56</v>
      </c>
      <c r="L25" s="27">
        <v>0</v>
      </c>
      <c r="M25" s="27">
        <v>0</v>
      </c>
      <c r="N25" s="27">
        <v>0</v>
      </c>
      <c r="O25" s="29">
        <f t="shared" si="0"/>
        <v>14</v>
      </c>
    </row>
    <row r="26" spans="3:15" ht="18.75" x14ac:dyDescent="0.3">
      <c r="C26" s="27">
        <v>19</v>
      </c>
      <c r="D26" s="26" t="s">
        <v>130</v>
      </c>
      <c r="E26" s="52" t="s">
        <v>37</v>
      </c>
      <c r="F26" s="53"/>
      <c r="G26" s="53"/>
      <c r="H26" s="53"/>
      <c r="I26" s="53"/>
      <c r="J26" s="54"/>
      <c r="K26" s="27">
        <v>54</v>
      </c>
      <c r="L26" s="27">
        <v>0</v>
      </c>
      <c r="M26" s="27">
        <v>0</v>
      </c>
      <c r="N26" s="27">
        <v>0</v>
      </c>
      <c r="O26" s="29">
        <f t="shared" si="0"/>
        <v>13.5</v>
      </c>
    </row>
    <row r="27" spans="3:15" ht="18.75" x14ac:dyDescent="0.3">
      <c r="C27" s="26"/>
      <c r="D27" s="23"/>
      <c r="E27" s="51"/>
      <c r="F27" s="51"/>
      <c r="G27" s="51"/>
      <c r="H27" s="51"/>
      <c r="I27" s="51"/>
      <c r="J27" s="51"/>
      <c r="K27" s="27"/>
      <c r="L27" s="30"/>
      <c r="M27" s="30"/>
      <c r="N27" s="30"/>
      <c r="O27" s="31"/>
    </row>
    <row r="28" spans="3:15" ht="18.75" x14ac:dyDescent="0.3">
      <c r="C28" s="26"/>
      <c r="D28" s="27"/>
      <c r="E28" s="51"/>
      <c r="F28" s="51"/>
      <c r="G28" s="51"/>
      <c r="H28" s="51"/>
      <c r="I28" s="51"/>
      <c r="J28" s="51"/>
      <c r="K28" s="27"/>
      <c r="L28" s="30"/>
      <c r="M28" s="30"/>
      <c r="N28" s="30"/>
      <c r="O28" s="31"/>
    </row>
    <row r="29" spans="3:15" ht="18.75" x14ac:dyDescent="0.3">
      <c r="C29" s="27"/>
      <c r="D29" s="27"/>
      <c r="E29" s="90" t="s">
        <v>199</v>
      </c>
      <c r="F29" s="91"/>
      <c r="G29" s="91"/>
      <c r="H29" s="91"/>
      <c r="I29" s="91"/>
      <c r="J29" s="92"/>
      <c r="K29" s="93">
        <f>SUM(K8:K26)/19</f>
        <v>49.473684210526315</v>
      </c>
      <c r="L29" s="94"/>
      <c r="M29" s="30"/>
      <c r="N29" s="30"/>
      <c r="O29" s="31"/>
    </row>
    <row r="30" spans="3:15" ht="18.75" x14ac:dyDescent="0.3">
      <c r="C30" s="27"/>
      <c r="D30" s="26"/>
      <c r="E30" s="90" t="s">
        <v>200</v>
      </c>
      <c r="F30" s="91"/>
      <c r="G30" s="91"/>
      <c r="H30" s="91"/>
      <c r="I30" s="91"/>
      <c r="J30" s="92"/>
      <c r="K30" s="95">
        <f>COUNTIF(K7:K26,"&gt;=49.47")</f>
        <v>15</v>
      </c>
      <c r="L30" s="86">
        <f>(K30*100)/19</f>
        <v>78.94736842105263</v>
      </c>
      <c r="M30" s="32"/>
      <c r="N30" s="32"/>
      <c r="O30" s="31"/>
    </row>
    <row r="31" spans="3:15" ht="18.75" x14ac:dyDescent="0.3">
      <c r="C31" s="23"/>
      <c r="D31" s="43"/>
      <c r="E31" s="43"/>
      <c r="F31" s="24"/>
      <c r="G31" s="23"/>
      <c r="H31" s="23"/>
      <c r="I31" s="45" t="s">
        <v>16</v>
      </c>
      <c r="J31" s="45"/>
      <c r="K31" s="33">
        <f>COUNTIF(K8:K26,"&gt;=70")</f>
        <v>2</v>
      </c>
      <c r="L31" s="33">
        <f>COUNTIF(L8:L26,"&gt;=70")</f>
        <v>0</v>
      </c>
      <c r="M31" s="33">
        <f>COUNTIF(M8:M30,"&gt;=70")</f>
        <v>0</v>
      </c>
      <c r="N31" s="33">
        <f>COUNTIF(N8:N30,"&gt;=70")</f>
        <v>0</v>
      </c>
      <c r="O31" s="34">
        <f>COUNTIF(O8:O29,"&gt;=70")</f>
        <v>0</v>
      </c>
    </row>
    <row r="32" spans="3:15" ht="18.75" x14ac:dyDescent="0.3">
      <c r="C32" s="23"/>
      <c r="D32" s="43"/>
      <c r="E32" s="43"/>
      <c r="F32" s="21"/>
      <c r="G32" s="23"/>
      <c r="H32" s="23"/>
      <c r="I32" s="46" t="s">
        <v>17</v>
      </c>
      <c r="J32" s="46"/>
      <c r="K32" s="35">
        <f>COUNTIF(K8:K26,"&lt;70")</f>
        <v>17</v>
      </c>
      <c r="L32" s="35">
        <f>COUNTIF(L8:L26,"&lt;70")</f>
        <v>19</v>
      </c>
      <c r="M32" s="35">
        <f>COUNTIF(M8:M30,"&lt;70")</f>
        <v>19</v>
      </c>
      <c r="N32" s="35">
        <f>COUNTIF(N8:N30,"&lt;70")</f>
        <v>19</v>
      </c>
      <c r="O32" s="35">
        <f>COUNTIF(O8:O30,"&lt;70")</f>
        <v>19</v>
      </c>
    </row>
    <row r="33" spans="3:15" ht="18.75" x14ac:dyDescent="0.3">
      <c r="C33" s="23"/>
      <c r="D33" s="43"/>
      <c r="E33" s="43"/>
      <c r="F33" s="43"/>
      <c r="G33" s="23"/>
      <c r="H33" s="23"/>
      <c r="I33" s="46" t="s">
        <v>18</v>
      </c>
      <c r="J33" s="46"/>
      <c r="K33" s="35">
        <f>COUNT(K8:K26)</f>
        <v>19</v>
      </c>
      <c r="L33" s="35">
        <f>COUNT(L8:L26)</f>
        <v>19</v>
      </c>
      <c r="M33" s="35">
        <f>COUNT(M8:M30)</f>
        <v>19</v>
      </c>
      <c r="N33" s="35">
        <f>COUNT(N8:N30)</f>
        <v>19</v>
      </c>
      <c r="O33" s="35">
        <f>COUNT(O8:O30)</f>
        <v>19</v>
      </c>
    </row>
    <row r="34" spans="3:15" ht="18.75" x14ac:dyDescent="0.3">
      <c r="C34" s="23"/>
      <c r="D34" s="43"/>
      <c r="E34" s="43"/>
      <c r="F34" s="24"/>
      <c r="G34" s="23"/>
      <c r="H34" s="23"/>
      <c r="I34" s="47" t="s">
        <v>13</v>
      </c>
      <c r="J34" s="47"/>
      <c r="K34" s="36">
        <f>K31/K33</f>
        <v>0.10526315789473684</v>
      </c>
      <c r="L34" s="36">
        <f>L31/L33</f>
        <v>0</v>
      </c>
      <c r="M34" s="36">
        <f t="shared" ref="L34:O34" si="3">M31/M33</f>
        <v>0</v>
      </c>
      <c r="N34" s="36">
        <f t="shared" si="3"/>
        <v>0</v>
      </c>
      <c r="O34" s="36">
        <f t="shared" si="3"/>
        <v>0</v>
      </c>
    </row>
    <row r="35" spans="3:15" ht="18.75" x14ac:dyDescent="0.3">
      <c r="C35" s="23"/>
      <c r="D35" s="43"/>
      <c r="E35" s="43"/>
      <c r="F35" s="24"/>
      <c r="G35" s="23"/>
      <c r="H35" s="23"/>
      <c r="I35" s="47" t="s">
        <v>14</v>
      </c>
      <c r="J35" s="47"/>
      <c r="K35" s="36">
        <f>K32/K33</f>
        <v>0.89473684210526316</v>
      </c>
      <c r="L35" s="36">
        <f t="shared" ref="L35:O35" si="4">L32/L33</f>
        <v>1</v>
      </c>
      <c r="M35" s="36">
        <f t="shared" si="4"/>
        <v>1</v>
      </c>
      <c r="N35" s="36">
        <f t="shared" si="4"/>
        <v>1</v>
      </c>
      <c r="O35" s="36">
        <f t="shared" si="4"/>
        <v>1</v>
      </c>
    </row>
    <row r="36" spans="3:15" ht="18.75" x14ac:dyDescent="0.3">
      <c r="C36" s="23"/>
      <c r="D36" s="43"/>
      <c r="E36" s="43"/>
      <c r="F36" s="21"/>
      <c r="G36" s="23"/>
      <c r="H36" s="23"/>
      <c r="I36" s="23"/>
      <c r="J36" s="23"/>
      <c r="K36" s="23"/>
      <c r="L36" s="23"/>
      <c r="M36" s="23"/>
      <c r="N36" s="23"/>
      <c r="O36" s="23"/>
    </row>
    <row r="37" spans="3:15" ht="18.75" x14ac:dyDescent="0.3">
      <c r="C37" s="23"/>
      <c r="D37" s="24"/>
      <c r="E37" s="24"/>
      <c r="F37" s="21"/>
      <c r="G37" s="23"/>
      <c r="H37" s="23"/>
      <c r="I37" s="23"/>
      <c r="J37" s="23"/>
      <c r="K37" s="23"/>
      <c r="L37" s="23"/>
      <c r="M37" s="23"/>
      <c r="N37" s="23"/>
      <c r="O37" s="23"/>
    </row>
    <row r="38" spans="3:15" ht="18.75" x14ac:dyDescent="0.3">
      <c r="C38" s="23"/>
      <c r="D38" s="23"/>
      <c r="E38" s="23"/>
      <c r="F38" s="23"/>
      <c r="G38" s="23"/>
      <c r="H38" s="23"/>
      <c r="I38" s="23"/>
      <c r="J38" s="23"/>
      <c r="K38" s="48"/>
      <c r="L38" s="48"/>
      <c r="M38" s="48"/>
      <c r="N38" s="48"/>
      <c r="O38" s="23"/>
    </row>
    <row r="39" spans="3:15" ht="18.75" x14ac:dyDescent="0.3">
      <c r="C39" s="23"/>
      <c r="D39" s="23"/>
      <c r="E39" s="23"/>
      <c r="F39" s="23"/>
      <c r="G39" s="23"/>
      <c r="H39" s="23"/>
      <c r="I39" s="23"/>
      <c r="J39" s="23"/>
      <c r="K39" s="42" t="s">
        <v>15</v>
      </c>
      <c r="L39" s="42"/>
      <c r="M39" s="42"/>
      <c r="N39" s="42"/>
      <c r="O39" s="23"/>
    </row>
  </sheetData>
  <sortState xmlns:xlrd2="http://schemas.microsoft.com/office/spreadsheetml/2017/richdata2" ref="E9:J26">
    <sortCondition ref="E9:E26"/>
  </sortState>
  <mergeCells count="43">
    <mergeCell ref="C1:N1"/>
    <mergeCell ref="E29:J29"/>
    <mergeCell ref="E21:J21"/>
    <mergeCell ref="D31:E31"/>
    <mergeCell ref="E30:J30"/>
    <mergeCell ref="E10:J10"/>
    <mergeCell ref="E11:J11"/>
    <mergeCell ref="E12:J12"/>
    <mergeCell ref="E8:J8"/>
    <mergeCell ref="E13:J13"/>
    <mergeCell ref="E14:J14"/>
    <mergeCell ref="E20:J20"/>
    <mergeCell ref="E19:J19"/>
    <mergeCell ref="E18:J18"/>
    <mergeCell ref="E16:J16"/>
    <mergeCell ref="E15:J15"/>
    <mergeCell ref="E24:J24"/>
    <mergeCell ref="E27:J27"/>
    <mergeCell ref="E28:J28"/>
    <mergeCell ref="E26:J26"/>
    <mergeCell ref="E25:J25"/>
    <mergeCell ref="E5:H5"/>
    <mergeCell ref="E7:J7"/>
    <mergeCell ref="E9:J9"/>
    <mergeCell ref="E22:J22"/>
    <mergeCell ref="E23:J23"/>
    <mergeCell ref="E17:J17"/>
    <mergeCell ref="K39:N39"/>
    <mergeCell ref="D32:E32"/>
    <mergeCell ref="J5:K5"/>
    <mergeCell ref="D2:N2"/>
    <mergeCell ref="D35:E35"/>
    <mergeCell ref="D36:E36"/>
    <mergeCell ref="D34:E34"/>
    <mergeCell ref="D33:F33"/>
    <mergeCell ref="I31:J31"/>
    <mergeCell ref="I32:J32"/>
    <mergeCell ref="I33:J33"/>
    <mergeCell ref="I34:J34"/>
    <mergeCell ref="I35:J35"/>
    <mergeCell ref="K38:N38"/>
    <mergeCell ref="E3:H3"/>
    <mergeCell ref="K3:L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P52"/>
  <sheetViews>
    <sheetView topLeftCell="A23" zoomScale="80" zoomScaleNormal="80" workbookViewId="0">
      <selection activeCell="E42" sqref="E42:L43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4" width="7.5703125" customWidth="1"/>
    <col min="15" max="15" width="10.28515625" customWidth="1"/>
    <col min="16" max="17" width="5.7109375" customWidth="1"/>
  </cols>
  <sheetData>
    <row r="1" spans="3:16" ht="15.75" x14ac:dyDescent="0.25">
      <c r="C1" s="56" t="s">
        <v>186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2"/>
      <c r="P1" s="2"/>
    </row>
    <row r="2" spans="3:16" x14ac:dyDescent="0.25">
      <c r="D2" s="57" t="s">
        <v>8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  <c r="P2" s="1"/>
    </row>
    <row r="3" spans="3:16" x14ac:dyDescent="0.25">
      <c r="D3" t="s">
        <v>0</v>
      </c>
      <c r="E3" s="58" t="s">
        <v>39</v>
      </c>
      <c r="F3" s="58"/>
      <c r="G3" s="58"/>
      <c r="H3" s="58"/>
      <c r="J3" t="s">
        <v>1</v>
      </c>
      <c r="K3" s="59" t="s">
        <v>183</v>
      </c>
      <c r="L3" s="59"/>
      <c r="N3" t="s">
        <v>182</v>
      </c>
      <c r="O3" s="39">
        <v>45009</v>
      </c>
    </row>
    <row r="4" spans="3:16" ht="6.75" customHeight="1" x14ac:dyDescent="0.25">
      <c r="E4" s="5"/>
      <c r="F4" s="5"/>
      <c r="G4" s="5"/>
      <c r="H4" s="5"/>
    </row>
    <row r="5" spans="3:16" x14ac:dyDescent="0.25">
      <c r="D5" t="s">
        <v>3</v>
      </c>
      <c r="E5" s="59" t="s">
        <v>132</v>
      </c>
      <c r="F5" s="59"/>
      <c r="G5" s="59"/>
      <c r="H5" s="59"/>
      <c r="J5" s="60" t="s">
        <v>19</v>
      </c>
      <c r="K5" s="60"/>
      <c r="L5" s="15" t="s">
        <v>23</v>
      </c>
      <c r="M5" s="15"/>
      <c r="N5" s="15"/>
      <c r="O5" s="15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61" t="s">
        <v>5</v>
      </c>
      <c r="F7" s="61"/>
      <c r="G7" s="61"/>
      <c r="H7" s="61"/>
      <c r="I7" s="61"/>
      <c r="J7" s="6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16">
        <v>1</v>
      </c>
      <c r="D8" s="16" t="s">
        <v>48</v>
      </c>
      <c r="E8" s="55" t="s">
        <v>83</v>
      </c>
      <c r="F8" s="55"/>
      <c r="G8" s="55"/>
      <c r="H8" s="55"/>
      <c r="I8" s="55"/>
      <c r="J8" s="55"/>
      <c r="K8" s="16">
        <v>94</v>
      </c>
      <c r="L8" s="16">
        <v>0</v>
      </c>
      <c r="M8" s="16">
        <v>0</v>
      </c>
      <c r="N8" s="16">
        <v>0</v>
      </c>
      <c r="O8" s="37">
        <f>SUM(K8:N8)/4</f>
        <v>23.5</v>
      </c>
    </row>
    <row r="9" spans="3:16" ht="15.75" x14ac:dyDescent="0.25">
      <c r="C9" s="16">
        <f>C8+1</f>
        <v>2</v>
      </c>
      <c r="D9" s="16" t="s">
        <v>49</v>
      </c>
      <c r="E9" s="55" t="s">
        <v>84</v>
      </c>
      <c r="F9" s="55"/>
      <c r="G9" s="55"/>
      <c r="H9" s="55"/>
      <c r="I9" s="55"/>
      <c r="J9" s="55"/>
      <c r="K9" s="16">
        <v>88</v>
      </c>
      <c r="L9" s="16">
        <v>0</v>
      </c>
      <c r="M9" s="16">
        <v>0</v>
      </c>
      <c r="N9" s="16">
        <v>0</v>
      </c>
      <c r="O9" s="37">
        <f t="shared" ref="O9:O41" si="0">SUM(K9:N9)/4</f>
        <v>22</v>
      </c>
    </row>
    <row r="10" spans="3:16" ht="15.75" x14ac:dyDescent="0.25">
      <c r="C10" s="16">
        <f t="shared" ref="C10:C41" si="1">C9+1</f>
        <v>3</v>
      </c>
      <c r="D10" s="16" t="s">
        <v>50</v>
      </c>
      <c r="E10" s="55" t="s">
        <v>85</v>
      </c>
      <c r="F10" s="55"/>
      <c r="G10" s="55"/>
      <c r="H10" s="55"/>
      <c r="I10" s="55"/>
      <c r="J10" s="55"/>
      <c r="K10" s="16">
        <v>40</v>
      </c>
      <c r="L10" s="16">
        <v>0</v>
      </c>
      <c r="M10" s="16">
        <v>0</v>
      </c>
      <c r="N10" s="16">
        <v>0</v>
      </c>
      <c r="O10" s="37">
        <f t="shared" si="0"/>
        <v>10</v>
      </c>
    </row>
    <row r="11" spans="3:16" ht="15.75" x14ac:dyDescent="0.25">
      <c r="C11" s="16">
        <f t="shared" si="1"/>
        <v>4</v>
      </c>
      <c r="D11" s="16" t="s">
        <v>51</v>
      </c>
      <c r="E11" s="55" t="s">
        <v>86</v>
      </c>
      <c r="F11" s="55"/>
      <c r="G11" s="55"/>
      <c r="H11" s="55"/>
      <c r="I11" s="55"/>
      <c r="J11" s="55"/>
      <c r="K11" s="16">
        <v>86</v>
      </c>
      <c r="L11" s="16">
        <v>0</v>
      </c>
      <c r="M11" s="16">
        <v>0</v>
      </c>
      <c r="N11" s="16">
        <v>0</v>
      </c>
      <c r="O11" s="37">
        <f t="shared" si="0"/>
        <v>21.5</v>
      </c>
    </row>
    <row r="12" spans="3:16" ht="15.75" x14ac:dyDescent="0.25">
      <c r="C12" s="16">
        <f t="shared" si="1"/>
        <v>5</v>
      </c>
      <c r="D12" s="16" t="s">
        <v>52</v>
      </c>
      <c r="E12" s="55" t="s">
        <v>87</v>
      </c>
      <c r="F12" s="55"/>
      <c r="G12" s="55"/>
      <c r="H12" s="55"/>
      <c r="I12" s="55"/>
      <c r="J12" s="55"/>
      <c r="K12" s="16">
        <v>90</v>
      </c>
      <c r="L12" s="16">
        <v>0</v>
      </c>
      <c r="M12" s="16">
        <v>0</v>
      </c>
      <c r="N12" s="16">
        <v>0</v>
      </c>
      <c r="O12" s="37">
        <f t="shared" si="0"/>
        <v>22.5</v>
      </c>
    </row>
    <row r="13" spans="3:16" ht="15.75" x14ac:dyDescent="0.25">
      <c r="C13" s="16">
        <f t="shared" si="1"/>
        <v>6</v>
      </c>
      <c r="D13" s="16" t="s">
        <v>73</v>
      </c>
      <c r="E13" s="55" t="s">
        <v>108</v>
      </c>
      <c r="F13" s="55"/>
      <c r="G13" s="55"/>
      <c r="H13" s="55"/>
      <c r="I13" s="55"/>
      <c r="J13" s="55"/>
      <c r="K13" s="16">
        <v>69</v>
      </c>
      <c r="L13" s="16">
        <v>0</v>
      </c>
      <c r="M13" s="16">
        <v>0</v>
      </c>
      <c r="N13" s="16">
        <v>0</v>
      </c>
      <c r="O13" s="37">
        <f t="shared" si="0"/>
        <v>17.25</v>
      </c>
    </row>
    <row r="14" spans="3:16" ht="15.75" x14ac:dyDescent="0.25">
      <c r="C14" s="16">
        <f t="shared" si="1"/>
        <v>7</v>
      </c>
      <c r="D14" s="16" t="s">
        <v>53</v>
      </c>
      <c r="E14" s="55" t="s">
        <v>88</v>
      </c>
      <c r="F14" s="55"/>
      <c r="G14" s="55"/>
      <c r="H14" s="55"/>
      <c r="I14" s="55"/>
      <c r="J14" s="55"/>
      <c r="K14" s="16">
        <v>54</v>
      </c>
      <c r="L14" s="16">
        <v>0</v>
      </c>
      <c r="M14" s="16">
        <v>0</v>
      </c>
      <c r="N14" s="16">
        <v>0</v>
      </c>
      <c r="O14" s="37">
        <f t="shared" si="0"/>
        <v>13.5</v>
      </c>
    </row>
    <row r="15" spans="3:16" ht="15.75" x14ac:dyDescent="0.25">
      <c r="C15" s="16">
        <f t="shared" si="1"/>
        <v>8</v>
      </c>
      <c r="D15" s="16" t="s">
        <v>44</v>
      </c>
      <c r="E15" s="55" t="s">
        <v>79</v>
      </c>
      <c r="F15" s="55"/>
      <c r="G15" s="55"/>
      <c r="H15" s="55"/>
      <c r="I15" s="55"/>
      <c r="J15" s="55"/>
      <c r="K15" s="16">
        <v>75</v>
      </c>
      <c r="L15" s="16">
        <v>0</v>
      </c>
      <c r="M15" s="16">
        <v>0</v>
      </c>
      <c r="N15" s="16">
        <v>0</v>
      </c>
      <c r="O15" s="37">
        <f t="shared" si="0"/>
        <v>18.75</v>
      </c>
    </row>
    <row r="16" spans="3:16" ht="15.75" x14ac:dyDescent="0.25">
      <c r="C16" s="16">
        <f t="shared" si="1"/>
        <v>9</v>
      </c>
      <c r="D16" s="16" t="s">
        <v>54</v>
      </c>
      <c r="E16" s="55" t="s">
        <v>89</v>
      </c>
      <c r="F16" s="55"/>
      <c r="G16" s="55"/>
      <c r="H16" s="55"/>
      <c r="I16" s="55"/>
      <c r="J16" s="55"/>
      <c r="K16" s="16">
        <v>80</v>
      </c>
      <c r="L16" s="16">
        <v>0</v>
      </c>
      <c r="M16" s="16">
        <v>0</v>
      </c>
      <c r="N16" s="16">
        <v>0</v>
      </c>
      <c r="O16" s="37">
        <f t="shared" si="0"/>
        <v>20</v>
      </c>
    </row>
    <row r="17" spans="3:15" ht="15.75" x14ac:dyDescent="0.25">
      <c r="C17" s="16">
        <f t="shared" si="1"/>
        <v>10</v>
      </c>
      <c r="D17" s="16" t="s">
        <v>55</v>
      </c>
      <c r="E17" s="55" t="s">
        <v>90</v>
      </c>
      <c r="F17" s="55"/>
      <c r="G17" s="55"/>
      <c r="H17" s="55"/>
      <c r="I17" s="55"/>
      <c r="J17" s="55"/>
      <c r="K17" s="16">
        <v>80</v>
      </c>
      <c r="L17" s="16">
        <v>0</v>
      </c>
      <c r="M17" s="16">
        <v>0</v>
      </c>
      <c r="N17" s="16">
        <v>0</v>
      </c>
      <c r="O17" s="37">
        <f t="shared" si="0"/>
        <v>20</v>
      </c>
    </row>
    <row r="18" spans="3:15" ht="15.75" x14ac:dyDescent="0.25">
      <c r="C18" s="16">
        <f t="shared" si="1"/>
        <v>11</v>
      </c>
      <c r="D18" s="16" t="s">
        <v>56</v>
      </c>
      <c r="E18" s="55" t="s">
        <v>91</v>
      </c>
      <c r="F18" s="55"/>
      <c r="G18" s="55"/>
      <c r="H18" s="55"/>
      <c r="I18" s="55"/>
      <c r="J18" s="55"/>
      <c r="K18" s="16">
        <v>87</v>
      </c>
      <c r="L18" s="16">
        <v>0</v>
      </c>
      <c r="M18" s="16">
        <v>0</v>
      </c>
      <c r="N18" s="16">
        <v>0</v>
      </c>
      <c r="O18" s="37">
        <f t="shared" si="0"/>
        <v>21.75</v>
      </c>
    </row>
    <row r="19" spans="3:15" ht="15.75" x14ac:dyDescent="0.25">
      <c r="C19" s="16">
        <f t="shared" si="1"/>
        <v>12</v>
      </c>
      <c r="D19" s="16" t="s">
        <v>57</v>
      </c>
      <c r="E19" s="55" t="s">
        <v>92</v>
      </c>
      <c r="F19" s="55"/>
      <c r="G19" s="55"/>
      <c r="H19" s="55"/>
      <c r="I19" s="55"/>
      <c r="J19" s="55"/>
      <c r="K19" s="16">
        <v>87</v>
      </c>
      <c r="L19" s="16">
        <v>0</v>
      </c>
      <c r="M19" s="16">
        <v>0</v>
      </c>
      <c r="N19" s="16">
        <v>0</v>
      </c>
      <c r="O19" s="37">
        <f t="shared" si="0"/>
        <v>21.75</v>
      </c>
    </row>
    <row r="20" spans="3:15" ht="15.75" x14ac:dyDescent="0.25">
      <c r="C20" s="16">
        <f t="shared" si="1"/>
        <v>13</v>
      </c>
      <c r="D20" s="16" t="s">
        <v>45</v>
      </c>
      <c r="E20" s="55" t="s">
        <v>80</v>
      </c>
      <c r="F20" s="55"/>
      <c r="G20" s="55"/>
      <c r="H20" s="55"/>
      <c r="I20" s="55"/>
      <c r="J20" s="55"/>
      <c r="K20" s="16">
        <v>70</v>
      </c>
      <c r="L20" s="16">
        <v>0</v>
      </c>
      <c r="M20" s="16">
        <v>0</v>
      </c>
      <c r="N20" s="16">
        <v>0</v>
      </c>
      <c r="O20" s="37">
        <f t="shared" si="0"/>
        <v>17.5</v>
      </c>
    </row>
    <row r="21" spans="3:15" ht="15.75" x14ac:dyDescent="0.25">
      <c r="C21" s="16">
        <f t="shared" si="1"/>
        <v>14</v>
      </c>
      <c r="D21" s="16" t="s">
        <v>46</v>
      </c>
      <c r="E21" s="55" t="s">
        <v>81</v>
      </c>
      <c r="F21" s="55"/>
      <c r="G21" s="55"/>
      <c r="H21" s="55"/>
      <c r="I21" s="55"/>
      <c r="J21" s="55"/>
      <c r="K21" s="16">
        <v>72</v>
      </c>
      <c r="L21" s="16">
        <v>0</v>
      </c>
      <c r="M21" s="16">
        <v>0</v>
      </c>
      <c r="N21" s="16">
        <v>0</v>
      </c>
      <c r="O21" s="37">
        <f t="shared" si="0"/>
        <v>18</v>
      </c>
    </row>
    <row r="22" spans="3:15" ht="15.75" x14ac:dyDescent="0.25">
      <c r="C22" s="16">
        <f t="shared" si="1"/>
        <v>15</v>
      </c>
      <c r="D22" s="16" t="s">
        <v>58</v>
      </c>
      <c r="E22" s="55" t="s">
        <v>93</v>
      </c>
      <c r="F22" s="55"/>
      <c r="G22" s="55"/>
      <c r="H22" s="55"/>
      <c r="I22" s="55"/>
      <c r="J22" s="55"/>
      <c r="K22" s="16">
        <v>93</v>
      </c>
      <c r="L22" s="16">
        <v>0</v>
      </c>
      <c r="M22" s="16">
        <v>0</v>
      </c>
      <c r="N22" s="16">
        <v>0</v>
      </c>
      <c r="O22" s="37">
        <f t="shared" si="0"/>
        <v>23.25</v>
      </c>
    </row>
    <row r="23" spans="3:15" ht="15.75" x14ac:dyDescent="0.25">
      <c r="C23" s="16">
        <f t="shared" si="1"/>
        <v>16</v>
      </c>
      <c r="D23" s="16" t="s">
        <v>59</v>
      </c>
      <c r="E23" s="55" t="s">
        <v>94</v>
      </c>
      <c r="F23" s="55"/>
      <c r="G23" s="55"/>
      <c r="H23" s="55"/>
      <c r="I23" s="55"/>
      <c r="J23" s="55"/>
      <c r="K23" s="16">
        <v>85</v>
      </c>
      <c r="L23" s="16">
        <v>0</v>
      </c>
      <c r="M23" s="16">
        <v>0</v>
      </c>
      <c r="N23" s="16">
        <v>0</v>
      </c>
      <c r="O23" s="37">
        <f t="shared" si="0"/>
        <v>21.25</v>
      </c>
    </row>
    <row r="24" spans="3:15" ht="15.75" x14ac:dyDescent="0.25">
      <c r="C24" s="16">
        <f t="shared" si="1"/>
        <v>17</v>
      </c>
      <c r="D24" s="16" t="s">
        <v>60</v>
      </c>
      <c r="E24" s="55" t="s">
        <v>95</v>
      </c>
      <c r="F24" s="55"/>
      <c r="G24" s="55"/>
      <c r="H24" s="55"/>
      <c r="I24" s="55"/>
      <c r="J24" s="55"/>
      <c r="K24" s="16">
        <v>85</v>
      </c>
      <c r="L24" s="16">
        <v>0</v>
      </c>
      <c r="M24" s="16">
        <v>0</v>
      </c>
      <c r="N24" s="16">
        <v>0</v>
      </c>
      <c r="O24" s="37">
        <f t="shared" si="0"/>
        <v>21.25</v>
      </c>
    </row>
    <row r="25" spans="3:15" ht="15.75" x14ac:dyDescent="0.25">
      <c r="C25" s="16">
        <f t="shared" si="1"/>
        <v>18</v>
      </c>
      <c r="D25" s="16" t="s">
        <v>61</v>
      </c>
      <c r="E25" s="55" t="s">
        <v>96</v>
      </c>
      <c r="F25" s="55"/>
      <c r="G25" s="55"/>
      <c r="H25" s="55"/>
      <c r="I25" s="55"/>
      <c r="J25" s="55"/>
      <c r="K25" s="16">
        <v>89</v>
      </c>
      <c r="L25" s="16">
        <v>0</v>
      </c>
      <c r="M25" s="16">
        <v>0</v>
      </c>
      <c r="N25" s="16">
        <v>0</v>
      </c>
      <c r="O25" s="37">
        <f t="shared" si="0"/>
        <v>22.25</v>
      </c>
    </row>
    <row r="26" spans="3:15" ht="15.75" x14ac:dyDescent="0.25">
      <c r="C26" s="16">
        <f t="shared" si="1"/>
        <v>19</v>
      </c>
      <c r="D26" s="16" t="s">
        <v>62</v>
      </c>
      <c r="E26" s="55" t="s">
        <v>97</v>
      </c>
      <c r="F26" s="55"/>
      <c r="G26" s="55"/>
      <c r="H26" s="55"/>
      <c r="I26" s="55"/>
      <c r="J26" s="55"/>
      <c r="K26" s="16">
        <v>85</v>
      </c>
      <c r="L26" s="16">
        <v>0</v>
      </c>
      <c r="M26" s="16">
        <v>0</v>
      </c>
      <c r="N26" s="16">
        <v>0</v>
      </c>
      <c r="O26" s="37">
        <f t="shared" si="0"/>
        <v>21.25</v>
      </c>
    </row>
    <row r="27" spans="3:15" ht="15.75" x14ac:dyDescent="0.25">
      <c r="C27" s="16">
        <f t="shared" si="1"/>
        <v>20</v>
      </c>
      <c r="D27" s="16" t="s">
        <v>43</v>
      </c>
      <c r="E27" s="55" t="s">
        <v>78</v>
      </c>
      <c r="F27" s="55"/>
      <c r="G27" s="55"/>
      <c r="H27" s="55"/>
      <c r="I27" s="55"/>
      <c r="J27" s="55"/>
      <c r="K27" s="16">
        <v>75</v>
      </c>
      <c r="L27" s="16">
        <v>0</v>
      </c>
      <c r="M27" s="16">
        <v>0</v>
      </c>
      <c r="N27" s="16">
        <v>0</v>
      </c>
      <c r="O27" s="37">
        <f t="shared" si="0"/>
        <v>18.75</v>
      </c>
    </row>
    <row r="28" spans="3:15" ht="15.75" x14ac:dyDescent="0.25">
      <c r="C28" s="16">
        <f t="shared" si="1"/>
        <v>21</v>
      </c>
      <c r="D28" s="16" t="s">
        <v>63</v>
      </c>
      <c r="E28" s="55" t="s">
        <v>98</v>
      </c>
      <c r="F28" s="55"/>
      <c r="G28" s="55"/>
      <c r="H28" s="55"/>
      <c r="I28" s="55"/>
      <c r="J28" s="55"/>
      <c r="K28" s="16">
        <v>83</v>
      </c>
      <c r="L28" s="16">
        <v>0</v>
      </c>
      <c r="M28" s="16">
        <v>0</v>
      </c>
      <c r="N28" s="16">
        <v>0</v>
      </c>
      <c r="O28" s="37">
        <f t="shared" si="0"/>
        <v>20.75</v>
      </c>
    </row>
    <row r="29" spans="3:15" ht="15.75" x14ac:dyDescent="0.25">
      <c r="C29" s="16">
        <f t="shared" si="1"/>
        <v>22</v>
      </c>
      <c r="D29" s="16" t="s">
        <v>64</v>
      </c>
      <c r="E29" s="55" t="s">
        <v>99</v>
      </c>
      <c r="F29" s="55"/>
      <c r="G29" s="55"/>
      <c r="H29" s="55"/>
      <c r="I29" s="55"/>
      <c r="J29" s="55"/>
      <c r="K29" s="16">
        <v>78</v>
      </c>
      <c r="L29" s="16">
        <v>0</v>
      </c>
      <c r="M29" s="16">
        <v>0</v>
      </c>
      <c r="N29" s="16">
        <v>0</v>
      </c>
      <c r="O29" s="37">
        <f t="shared" si="0"/>
        <v>19.5</v>
      </c>
    </row>
    <row r="30" spans="3:15" ht="15.75" x14ac:dyDescent="0.25">
      <c r="C30" s="16">
        <f t="shared" si="1"/>
        <v>23</v>
      </c>
      <c r="D30" s="16" t="s">
        <v>65</v>
      </c>
      <c r="E30" s="55" t="s">
        <v>100</v>
      </c>
      <c r="F30" s="55"/>
      <c r="G30" s="55"/>
      <c r="H30" s="55"/>
      <c r="I30" s="55"/>
      <c r="J30" s="55"/>
      <c r="K30" s="16">
        <v>87</v>
      </c>
      <c r="L30" s="16">
        <v>0</v>
      </c>
      <c r="M30" s="16">
        <v>0</v>
      </c>
      <c r="N30" s="16">
        <v>0</v>
      </c>
      <c r="O30" s="37">
        <f t="shared" si="0"/>
        <v>21.75</v>
      </c>
    </row>
    <row r="31" spans="3:15" ht="15.75" x14ac:dyDescent="0.25">
      <c r="C31" s="16">
        <f t="shared" si="1"/>
        <v>24</v>
      </c>
      <c r="D31" s="16" t="s">
        <v>66</v>
      </c>
      <c r="E31" s="55" t="s">
        <v>101</v>
      </c>
      <c r="F31" s="55"/>
      <c r="G31" s="55"/>
      <c r="H31" s="55"/>
      <c r="I31" s="55"/>
      <c r="J31" s="55"/>
      <c r="K31" s="16">
        <v>85</v>
      </c>
      <c r="L31" s="16">
        <v>0</v>
      </c>
      <c r="M31" s="16">
        <v>0</v>
      </c>
      <c r="N31" s="16">
        <v>0</v>
      </c>
      <c r="O31" s="37">
        <f t="shared" si="0"/>
        <v>21.25</v>
      </c>
    </row>
    <row r="32" spans="3:15" ht="15.75" x14ac:dyDescent="0.25">
      <c r="C32" s="16">
        <f t="shared" si="1"/>
        <v>25</v>
      </c>
      <c r="D32" s="16" t="s">
        <v>67</v>
      </c>
      <c r="E32" s="55" t="s">
        <v>102</v>
      </c>
      <c r="F32" s="55"/>
      <c r="G32" s="55"/>
      <c r="H32" s="55"/>
      <c r="I32" s="55"/>
      <c r="J32" s="55"/>
      <c r="K32" s="16">
        <v>72</v>
      </c>
      <c r="L32" s="16">
        <v>0</v>
      </c>
      <c r="M32" s="16">
        <v>0</v>
      </c>
      <c r="N32" s="16">
        <v>0</v>
      </c>
      <c r="O32" s="37">
        <f t="shared" si="0"/>
        <v>18</v>
      </c>
    </row>
    <row r="33" spans="3:15" ht="15.75" x14ac:dyDescent="0.25">
      <c r="C33" s="16">
        <f t="shared" si="1"/>
        <v>26</v>
      </c>
      <c r="D33" s="16" t="s">
        <v>68</v>
      </c>
      <c r="E33" s="55" t="s">
        <v>103</v>
      </c>
      <c r="F33" s="55"/>
      <c r="G33" s="55"/>
      <c r="H33" s="55"/>
      <c r="I33" s="55"/>
      <c r="J33" s="55"/>
      <c r="K33" s="16">
        <v>83</v>
      </c>
      <c r="L33" s="16">
        <v>0</v>
      </c>
      <c r="M33" s="16">
        <v>0</v>
      </c>
      <c r="N33" s="16">
        <v>0</v>
      </c>
      <c r="O33" s="37">
        <f t="shared" si="0"/>
        <v>20.75</v>
      </c>
    </row>
    <row r="34" spans="3:15" ht="15.75" x14ac:dyDescent="0.25">
      <c r="C34" s="16">
        <f t="shared" si="1"/>
        <v>27</v>
      </c>
      <c r="D34" s="16" t="s">
        <v>69</v>
      </c>
      <c r="E34" s="55" t="s">
        <v>104</v>
      </c>
      <c r="F34" s="55"/>
      <c r="G34" s="55"/>
      <c r="H34" s="55"/>
      <c r="I34" s="55"/>
      <c r="J34" s="55"/>
      <c r="K34" s="16">
        <v>73</v>
      </c>
      <c r="L34" s="16">
        <v>0</v>
      </c>
      <c r="M34" s="16">
        <v>0</v>
      </c>
      <c r="N34" s="16">
        <v>0</v>
      </c>
      <c r="O34" s="37">
        <f t="shared" si="0"/>
        <v>18.25</v>
      </c>
    </row>
    <row r="35" spans="3:15" ht="15.75" x14ac:dyDescent="0.25">
      <c r="C35" s="16">
        <f t="shared" si="1"/>
        <v>28</v>
      </c>
      <c r="D35" s="16" t="s">
        <v>41</v>
      </c>
      <c r="E35" s="55" t="s">
        <v>76</v>
      </c>
      <c r="F35" s="55"/>
      <c r="G35" s="55"/>
      <c r="H35" s="55"/>
      <c r="I35" s="55"/>
      <c r="J35" s="55"/>
      <c r="K35" s="16">
        <v>64</v>
      </c>
      <c r="L35" s="16">
        <v>0</v>
      </c>
      <c r="M35" s="16">
        <v>0</v>
      </c>
      <c r="N35" s="16">
        <v>0</v>
      </c>
      <c r="O35" s="37">
        <f t="shared" si="0"/>
        <v>16</v>
      </c>
    </row>
    <row r="36" spans="3:15" ht="15.75" x14ac:dyDescent="0.25">
      <c r="C36" s="16">
        <f t="shared" si="1"/>
        <v>29</v>
      </c>
      <c r="D36" s="16" t="s">
        <v>42</v>
      </c>
      <c r="E36" s="55" t="s">
        <v>77</v>
      </c>
      <c r="F36" s="55"/>
      <c r="G36" s="55"/>
      <c r="H36" s="55"/>
      <c r="I36" s="55"/>
      <c r="J36" s="55"/>
      <c r="K36" s="16">
        <v>75</v>
      </c>
      <c r="L36" s="16">
        <v>0</v>
      </c>
      <c r="M36" s="16">
        <v>0</v>
      </c>
      <c r="N36" s="16">
        <v>0</v>
      </c>
      <c r="O36" s="37">
        <f t="shared" si="0"/>
        <v>18.75</v>
      </c>
    </row>
    <row r="37" spans="3:15" ht="15.75" x14ac:dyDescent="0.25">
      <c r="C37" s="16">
        <f t="shared" si="1"/>
        <v>30</v>
      </c>
      <c r="D37" s="16" t="s">
        <v>40</v>
      </c>
      <c r="E37" s="55" t="s">
        <v>75</v>
      </c>
      <c r="F37" s="55"/>
      <c r="G37" s="55"/>
      <c r="H37" s="55"/>
      <c r="I37" s="55"/>
      <c r="J37" s="55"/>
      <c r="K37" s="16">
        <v>70</v>
      </c>
      <c r="L37" s="16">
        <v>0</v>
      </c>
      <c r="M37" s="16">
        <v>0</v>
      </c>
      <c r="N37" s="16">
        <v>0</v>
      </c>
      <c r="O37" s="37">
        <f t="shared" si="0"/>
        <v>17.5</v>
      </c>
    </row>
    <row r="38" spans="3:15" ht="15.75" x14ac:dyDescent="0.25">
      <c r="C38" s="16">
        <f t="shared" si="1"/>
        <v>31</v>
      </c>
      <c r="D38" s="16" t="s">
        <v>70</v>
      </c>
      <c r="E38" s="55" t="s">
        <v>105</v>
      </c>
      <c r="F38" s="55"/>
      <c r="G38" s="55"/>
      <c r="H38" s="55"/>
      <c r="I38" s="55"/>
      <c r="J38" s="55"/>
      <c r="K38" s="16">
        <v>85</v>
      </c>
      <c r="L38" s="16">
        <v>0</v>
      </c>
      <c r="M38" s="16">
        <v>0</v>
      </c>
      <c r="N38" s="16">
        <v>0</v>
      </c>
      <c r="O38" s="37">
        <f t="shared" si="0"/>
        <v>21.25</v>
      </c>
    </row>
    <row r="39" spans="3:15" ht="15.75" x14ac:dyDescent="0.25">
      <c r="C39" s="16">
        <f t="shared" si="1"/>
        <v>32</v>
      </c>
      <c r="D39" s="16" t="s">
        <v>71</v>
      </c>
      <c r="E39" s="55" t="s">
        <v>106</v>
      </c>
      <c r="F39" s="55"/>
      <c r="G39" s="55"/>
      <c r="H39" s="55"/>
      <c r="I39" s="55"/>
      <c r="J39" s="55"/>
      <c r="K39" s="16">
        <v>80</v>
      </c>
      <c r="L39" s="16">
        <v>0</v>
      </c>
      <c r="M39" s="16">
        <v>0</v>
      </c>
      <c r="N39" s="16">
        <v>0</v>
      </c>
      <c r="O39" s="37">
        <f t="shared" si="0"/>
        <v>20</v>
      </c>
    </row>
    <row r="40" spans="3:15" ht="15.75" x14ac:dyDescent="0.25">
      <c r="C40" s="16">
        <f t="shared" si="1"/>
        <v>33</v>
      </c>
      <c r="D40" s="16" t="s">
        <v>72</v>
      </c>
      <c r="E40" s="55" t="s">
        <v>107</v>
      </c>
      <c r="F40" s="55"/>
      <c r="G40" s="55"/>
      <c r="H40" s="55"/>
      <c r="I40" s="55"/>
      <c r="J40" s="55"/>
      <c r="K40" s="16">
        <v>80</v>
      </c>
      <c r="L40" s="16">
        <v>0</v>
      </c>
      <c r="M40" s="16">
        <v>0</v>
      </c>
      <c r="N40" s="16">
        <v>0</v>
      </c>
      <c r="O40" s="37">
        <f t="shared" si="0"/>
        <v>20</v>
      </c>
    </row>
    <row r="41" spans="3:15" ht="15.75" x14ac:dyDescent="0.25">
      <c r="C41" s="16">
        <f t="shared" si="1"/>
        <v>34</v>
      </c>
      <c r="D41" s="16" t="s">
        <v>47</v>
      </c>
      <c r="E41" s="55" t="s">
        <v>82</v>
      </c>
      <c r="F41" s="55"/>
      <c r="G41" s="55"/>
      <c r="H41" s="55"/>
      <c r="I41" s="55"/>
      <c r="J41" s="55"/>
      <c r="K41" s="16">
        <v>80</v>
      </c>
      <c r="L41" s="16">
        <v>0</v>
      </c>
      <c r="M41" s="16">
        <v>0</v>
      </c>
      <c r="N41" s="16">
        <v>0</v>
      </c>
      <c r="O41" s="37">
        <f t="shared" si="0"/>
        <v>20</v>
      </c>
    </row>
    <row r="42" spans="3:15" ht="15.75" x14ac:dyDescent="0.25">
      <c r="C42" s="16"/>
      <c r="D42" s="16"/>
      <c r="E42" s="82" t="s">
        <v>199</v>
      </c>
      <c r="F42" s="83"/>
      <c r="G42" s="83"/>
      <c r="H42" s="83"/>
      <c r="I42" s="83"/>
      <c r="J42" s="84"/>
      <c r="K42" s="89">
        <f>SUM(K8:K41)/34</f>
        <v>78.794117647058826</v>
      </c>
      <c r="L42" s="89"/>
      <c r="M42" s="16"/>
      <c r="N42" s="16"/>
      <c r="O42" s="37"/>
    </row>
    <row r="43" spans="3:15" ht="18.75" x14ac:dyDescent="0.3">
      <c r="C43" s="6"/>
      <c r="D43" s="3"/>
      <c r="E43" s="82" t="s">
        <v>200</v>
      </c>
      <c r="F43" s="83"/>
      <c r="G43" s="83"/>
      <c r="H43" s="83"/>
      <c r="I43" s="83"/>
      <c r="J43" s="84"/>
      <c r="K43" s="88">
        <f>COUNTIF(K7:K40,"&gt;=70")</f>
        <v>29</v>
      </c>
      <c r="L43" s="86">
        <f>(K43*100)/34</f>
        <v>85.294117647058826</v>
      </c>
      <c r="M43" s="3"/>
      <c r="N43" s="3"/>
      <c r="O43" s="17"/>
    </row>
    <row r="44" spans="3:15" x14ac:dyDescent="0.25">
      <c r="D44" s="60"/>
      <c r="E44" s="60"/>
      <c r="F44" s="1"/>
      <c r="I44" s="62" t="s">
        <v>16</v>
      </c>
      <c r="J44" s="62"/>
      <c r="K44" s="10">
        <f>COUNTIF(K8:K41,"&gt;=70")</f>
        <v>30</v>
      </c>
      <c r="L44" s="10">
        <f>COUNTIF(L8:L41,"&gt;=70")</f>
        <v>0</v>
      </c>
      <c r="M44" s="10">
        <f>COUNTIF(M8:M43,"&gt;=70")</f>
        <v>0</v>
      </c>
      <c r="N44" s="10">
        <f>COUNTIF(N8:N43,"&gt;=70")</f>
        <v>0</v>
      </c>
      <c r="O44" s="14">
        <f>COUNTIF(O8:O41,"&gt;=70")</f>
        <v>0</v>
      </c>
    </row>
    <row r="45" spans="3:15" x14ac:dyDescent="0.25">
      <c r="D45" s="60"/>
      <c r="E45" s="60"/>
      <c r="F45" s="7"/>
      <c r="I45" s="63" t="s">
        <v>17</v>
      </c>
      <c r="J45" s="63"/>
      <c r="K45" s="11">
        <f>COUNTIF(K8:K41,"&lt;70")</f>
        <v>4</v>
      </c>
      <c r="L45" s="11">
        <f>COUNTIF(L8:L43,"&lt;70")</f>
        <v>34</v>
      </c>
      <c r="M45" s="11">
        <f>COUNTIF(M8:M43,"&lt;70")</f>
        <v>34</v>
      </c>
      <c r="N45" s="11">
        <f>COUNTIF(N8:N43,"&lt;70")</f>
        <v>34</v>
      </c>
      <c r="O45" s="11">
        <f>COUNTIF(O8:O43,"&lt;70")</f>
        <v>34</v>
      </c>
    </row>
    <row r="46" spans="3:15" x14ac:dyDescent="0.25">
      <c r="D46" s="60"/>
      <c r="E46" s="60"/>
      <c r="F46" s="60"/>
      <c r="I46" s="63" t="s">
        <v>18</v>
      </c>
      <c r="J46" s="63"/>
      <c r="K46" s="11">
        <f>COUNT(K8:K41)</f>
        <v>34</v>
      </c>
      <c r="L46" s="11">
        <f>COUNT(L8:L41)</f>
        <v>34</v>
      </c>
      <c r="M46" s="11">
        <f>COUNT(M8:M43)</f>
        <v>34</v>
      </c>
      <c r="N46" s="11">
        <f>COUNT(N8:N43)</f>
        <v>34</v>
      </c>
      <c r="O46" s="11">
        <f>COUNT(O8:O43)</f>
        <v>34</v>
      </c>
    </row>
    <row r="47" spans="3:15" x14ac:dyDescent="0.25">
      <c r="D47" s="60"/>
      <c r="E47" s="60"/>
      <c r="F47" s="1"/>
      <c r="I47" s="64" t="s">
        <v>13</v>
      </c>
      <c r="J47" s="64"/>
      <c r="K47" s="12">
        <f>K44/K46</f>
        <v>0.88235294117647056</v>
      </c>
      <c r="L47" s="13">
        <f t="shared" ref="L47:O47" si="2">L44/L46</f>
        <v>0</v>
      </c>
      <c r="M47" s="13">
        <f t="shared" si="2"/>
        <v>0</v>
      </c>
      <c r="N47" s="13">
        <f t="shared" si="2"/>
        <v>0</v>
      </c>
      <c r="O47" s="13">
        <f t="shared" si="2"/>
        <v>0</v>
      </c>
    </row>
    <row r="48" spans="3:15" x14ac:dyDescent="0.25">
      <c r="D48" s="60"/>
      <c r="E48" s="60"/>
      <c r="F48" s="1"/>
      <c r="I48" s="64" t="s">
        <v>14</v>
      </c>
      <c r="J48" s="64"/>
      <c r="K48" s="12">
        <f>K45/K46</f>
        <v>0.11764705882352941</v>
      </c>
      <c r="L48" s="12">
        <f t="shared" ref="L48:O48" si="3">L45/L46</f>
        <v>1</v>
      </c>
      <c r="M48" s="13">
        <f t="shared" si="3"/>
        <v>1</v>
      </c>
      <c r="N48" s="13">
        <f t="shared" si="3"/>
        <v>1</v>
      </c>
      <c r="O48" s="13">
        <f t="shared" si="3"/>
        <v>1</v>
      </c>
    </row>
    <row r="49" spans="4:14" x14ac:dyDescent="0.25">
      <c r="D49" s="60"/>
      <c r="E49" s="60"/>
      <c r="F49" s="7"/>
    </row>
    <row r="50" spans="4:14" x14ac:dyDescent="0.25">
      <c r="D50" s="1"/>
      <c r="E50" s="1"/>
      <c r="F50" s="7"/>
    </row>
    <row r="51" spans="4:14" x14ac:dyDescent="0.25">
      <c r="K51" s="65"/>
      <c r="L51" s="65"/>
      <c r="M51" s="65"/>
      <c r="N51" s="65"/>
    </row>
    <row r="52" spans="4:14" x14ac:dyDescent="0.25">
      <c r="K52" s="66" t="s">
        <v>15</v>
      </c>
      <c r="L52" s="66"/>
      <c r="M52" s="66"/>
      <c r="N52" s="66"/>
    </row>
  </sheetData>
  <sortState xmlns:xlrd2="http://schemas.microsoft.com/office/spreadsheetml/2017/richdata2" ref="E8:J41">
    <sortCondition ref="E8:E41"/>
  </sortState>
  <mergeCells count="56"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  <mergeCell ref="E37:J37"/>
    <mergeCell ref="E38:J38"/>
    <mergeCell ref="E39:J39"/>
    <mergeCell ref="E40:J40"/>
    <mergeCell ref="E41:J41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38"/>
  <sheetViews>
    <sheetView topLeftCell="A15" zoomScaleNormal="100" workbookViewId="0">
      <selection activeCell="E28" sqref="E28:L29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4" width="8.28515625" customWidth="1"/>
    <col min="15" max="15" width="11" customWidth="1"/>
    <col min="16" max="17" width="5.7109375" customWidth="1"/>
  </cols>
  <sheetData>
    <row r="1" spans="3:16" ht="15.75" x14ac:dyDescent="0.25">
      <c r="C1" s="56" t="s">
        <v>186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2"/>
      <c r="P1" s="2"/>
    </row>
    <row r="2" spans="3:16" x14ac:dyDescent="0.25">
      <c r="D2" s="57" t="s">
        <v>8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  <c r="P2" s="1"/>
    </row>
    <row r="3" spans="3:16" x14ac:dyDescent="0.25">
      <c r="D3" t="s">
        <v>0</v>
      </c>
      <c r="E3" s="70" t="s">
        <v>39</v>
      </c>
      <c r="F3" s="70"/>
      <c r="G3" s="70"/>
      <c r="H3" s="70"/>
      <c r="J3" t="s">
        <v>1</v>
      </c>
      <c r="K3" s="71" t="s">
        <v>165</v>
      </c>
      <c r="L3" s="71"/>
      <c r="N3" t="s">
        <v>2</v>
      </c>
      <c r="O3" s="39">
        <v>45009</v>
      </c>
    </row>
    <row r="4" spans="3:16" ht="6.75" customHeight="1" x14ac:dyDescent="0.25"/>
    <row r="5" spans="3:16" x14ac:dyDescent="0.25">
      <c r="D5" t="s">
        <v>3</v>
      </c>
      <c r="E5" s="71" t="s">
        <v>132</v>
      </c>
      <c r="F5" s="71"/>
      <c r="G5" s="71"/>
      <c r="H5" s="71"/>
      <c r="J5" s="60" t="s">
        <v>19</v>
      </c>
      <c r="K5" s="60"/>
      <c r="L5" s="15" t="s">
        <v>74</v>
      </c>
      <c r="M5" s="15"/>
      <c r="N5" s="15"/>
      <c r="O5" s="15"/>
    </row>
    <row r="6" spans="3:16" ht="11.25" customHeight="1" x14ac:dyDescent="0.25">
      <c r="L6" s="15"/>
      <c r="M6" s="15"/>
      <c r="N6" s="15"/>
      <c r="O6" s="15"/>
    </row>
    <row r="7" spans="3:16" x14ac:dyDescent="0.25">
      <c r="C7" s="3" t="s">
        <v>4</v>
      </c>
      <c r="D7" s="3" t="s">
        <v>6</v>
      </c>
      <c r="E7" s="61" t="s">
        <v>5</v>
      </c>
      <c r="F7" s="61"/>
      <c r="G7" s="61"/>
      <c r="H7" s="61"/>
      <c r="I7" s="61"/>
      <c r="J7" s="6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166</v>
      </c>
      <c r="E8" s="67" t="s">
        <v>164</v>
      </c>
      <c r="F8" s="68" t="s">
        <v>133</v>
      </c>
      <c r="G8" s="68" t="s">
        <v>133</v>
      </c>
      <c r="H8" s="68" t="s">
        <v>133</v>
      </c>
      <c r="I8" s="68" t="s">
        <v>133</v>
      </c>
      <c r="J8" s="69" t="s">
        <v>133</v>
      </c>
      <c r="K8" s="40">
        <v>55</v>
      </c>
      <c r="L8" s="16">
        <v>0</v>
      </c>
      <c r="M8" s="16">
        <v>0</v>
      </c>
      <c r="N8" s="16">
        <v>0</v>
      </c>
      <c r="O8" s="37">
        <f>SUM(K8:N8)/4</f>
        <v>13.75</v>
      </c>
    </row>
    <row r="9" spans="3:16" ht="15.75" x14ac:dyDescent="0.25">
      <c r="C9" s="6">
        <f>C8+1</f>
        <v>2</v>
      </c>
      <c r="D9" s="16" t="s">
        <v>167</v>
      </c>
      <c r="E9" s="67" t="s">
        <v>150</v>
      </c>
      <c r="F9" s="68" t="s">
        <v>134</v>
      </c>
      <c r="G9" s="68" t="s">
        <v>134</v>
      </c>
      <c r="H9" s="68" t="s">
        <v>134</v>
      </c>
      <c r="I9" s="68" t="s">
        <v>134</v>
      </c>
      <c r="J9" s="69" t="s">
        <v>134</v>
      </c>
      <c r="K9" s="40">
        <v>73</v>
      </c>
      <c r="L9" s="16">
        <v>0</v>
      </c>
      <c r="M9" s="16">
        <v>0</v>
      </c>
      <c r="N9" s="16">
        <v>0</v>
      </c>
      <c r="O9" s="37">
        <f t="shared" ref="O9:O24" si="0">SUM(K9:N9)/4</f>
        <v>18.25</v>
      </c>
    </row>
    <row r="10" spans="3:16" ht="15.75" x14ac:dyDescent="0.25">
      <c r="C10" s="6">
        <f t="shared" ref="C10:C16" si="1">C9+1</f>
        <v>3</v>
      </c>
      <c r="D10" s="16" t="s">
        <v>168</v>
      </c>
      <c r="E10" s="67" t="s">
        <v>149</v>
      </c>
      <c r="F10" s="68" t="s">
        <v>135</v>
      </c>
      <c r="G10" s="68" t="s">
        <v>135</v>
      </c>
      <c r="H10" s="68" t="s">
        <v>135</v>
      </c>
      <c r="I10" s="68" t="s">
        <v>135</v>
      </c>
      <c r="J10" s="69" t="s">
        <v>135</v>
      </c>
      <c r="K10" s="40">
        <v>72</v>
      </c>
      <c r="L10" s="16">
        <v>0</v>
      </c>
      <c r="M10" s="16">
        <v>0</v>
      </c>
      <c r="N10" s="16">
        <v>0</v>
      </c>
      <c r="O10" s="37">
        <f t="shared" si="0"/>
        <v>18</v>
      </c>
    </row>
    <row r="11" spans="3:16" ht="15.75" x14ac:dyDescent="0.25">
      <c r="C11" s="6">
        <f t="shared" si="1"/>
        <v>4</v>
      </c>
      <c r="D11" s="16" t="s">
        <v>169</v>
      </c>
      <c r="E11" s="67" t="s">
        <v>163</v>
      </c>
      <c r="F11" s="68" t="s">
        <v>136</v>
      </c>
      <c r="G11" s="68" t="s">
        <v>136</v>
      </c>
      <c r="H11" s="68" t="s">
        <v>136</v>
      </c>
      <c r="I11" s="68" t="s">
        <v>136</v>
      </c>
      <c r="J11" s="69" t="s">
        <v>136</v>
      </c>
      <c r="K11" s="40">
        <v>61</v>
      </c>
      <c r="L11" s="16">
        <v>0</v>
      </c>
      <c r="M11" s="16">
        <v>0</v>
      </c>
      <c r="N11" s="16">
        <v>0</v>
      </c>
      <c r="O11" s="37">
        <f t="shared" si="0"/>
        <v>15.25</v>
      </c>
    </row>
    <row r="12" spans="3:16" ht="15.75" x14ac:dyDescent="0.25">
      <c r="C12" s="6">
        <f t="shared" si="1"/>
        <v>5</v>
      </c>
      <c r="D12" s="16" t="s">
        <v>170</v>
      </c>
      <c r="E12" s="67" t="s">
        <v>151</v>
      </c>
      <c r="F12" s="68" t="s">
        <v>137</v>
      </c>
      <c r="G12" s="68" t="s">
        <v>137</v>
      </c>
      <c r="H12" s="68" t="s">
        <v>137</v>
      </c>
      <c r="I12" s="68" t="s">
        <v>137</v>
      </c>
      <c r="J12" s="69" t="s">
        <v>137</v>
      </c>
      <c r="K12" s="40">
        <v>95</v>
      </c>
      <c r="L12" s="16">
        <v>0</v>
      </c>
      <c r="M12" s="16">
        <v>0</v>
      </c>
      <c r="N12" s="16">
        <v>0</v>
      </c>
      <c r="O12" s="37">
        <f t="shared" si="0"/>
        <v>23.75</v>
      </c>
    </row>
    <row r="13" spans="3:16" ht="15.75" x14ac:dyDescent="0.25">
      <c r="C13" s="6">
        <f t="shared" si="1"/>
        <v>6</v>
      </c>
      <c r="D13" s="16" t="s">
        <v>171</v>
      </c>
      <c r="E13" s="67" t="s">
        <v>152</v>
      </c>
      <c r="F13" s="68" t="s">
        <v>138</v>
      </c>
      <c r="G13" s="68" t="s">
        <v>138</v>
      </c>
      <c r="H13" s="68" t="s">
        <v>138</v>
      </c>
      <c r="I13" s="68" t="s">
        <v>138</v>
      </c>
      <c r="J13" s="69" t="s">
        <v>138</v>
      </c>
      <c r="K13" s="40">
        <v>60</v>
      </c>
      <c r="L13" s="16">
        <v>0</v>
      </c>
      <c r="M13" s="16">
        <v>0</v>
      </c>
      <c r="N13" s="16">
        <v>0</v>
      </c>
      <c r="O13" s="37">
        <f t="shared" si="0"/>
        <v>15</v>
      </c>
    </row>
    <row r="14" spans="3:16" ht="15.75" x14ac:dyDescent="0.25">
      <c r="C14" s="6">
        <f t="shared" si="1"/>
        <v>7</v>
      </c>
      <c r="D14" s="16" t="s">
        <v>172</v>
      </c>
      <c r="E14" s="67" t="s">
        <v>162</v>
      </c>
      <c r="F14" s="68" t="s">
        <v>139</v>
      </c>
      <c r="G14" s="68" t="s">
        <v>139</v>
      </c>
      <c r="H14" s="68" t="s">
        <v>139</v>
      </c>
      <c r="I14" s="68" t="s">
        <v>139</v>
      </c>
      <c r="J14" s="69" t="s">
        <v>139</v>
      </c>
      <c r="K14" s="40">
        <v>0</v>
      </c>
      <c r="L14" s="16">
        <v>0</v>
      </c>
      <c r="M14" s="16">
        <v>0</v>
      </c>
      <c r="N14" s="16">
        <v>0</v>
      </c>
      <c r="O14" s="37">
        <f t="shared" si="0"/>
        <v>0</v>
      </c>
    </row>
    <row r="15" spans="3:16" ht="15.75" x14ac:dyDescent="0.25">
      <c r="C15" s="6">
        <f t="shared" si="1"/>
        <v>8</v>
      </c>
      <c r="D15" s="16" t="s">
        <v>173</v>
      </c>
      <c r="E15" s="67" t="s">
        <v>161</v>
      </c>
      <c r="F15" s="68" t="s">
        <v>140</v>
      </c>
      <c r="G15" s="68" t="s">
        <v>140</v>
      </c>
      <c r="H15" s="68" t="s">
        <v>140</v>
      </c>
      <c r="I15" s="68" t="s">
        <v>140</v>
      </c>
      <c r="J15" s="69" t="s">
        <v>140</v>
      </c>
      <c r="K15" s="40">
        <v>70</v>
      </c>
      <c r="L15" s="16">
        <v>0</v>
      </c>
      <c r="M15" s="16">
        <v>0</v>
      </c>
      <c r="N15" s="16">
        <v>0</v>
      </c>
      <c r="O15" s="37">
        <f t="shared" si="0"/>
        <v>17.5</v>
      </c>
    </row>
    <row r="16" spans="3:16" ht="15.75" x14ac:dyDescent="0.25">
      <c r="C16" s="6">
        <f t="shared" si="1"/>
        <v>9</v>
      </c>
      <c r="D16" s="16" t="s">
        <v>174</v>
      </c>
      <c r="E16" s="67" t="s">
        <v>153</v>
      </c>
      <c r="F16" s="68" t="s">
        <v>141</v>
      </c>
      <c r="G16" s="68" t="s">
        <v>141</v>
      </c>
      <c r="H16" s="68" t="s">
        <v>141</v>
      </c>
      <c r="I16" s="68" t="s">
        <v>141</v>
      </c>
      <c r="J16" s="69" t="s">
        <v>141</v>
      </c>
      <c r="K16" s="40">
        <v>32</v>
      </c>
      <c r="L16" s="16">
        <v>0</v>
      </c>
      <c r="M16" s="16">
        <v>0</v>
      </c>
      <c r="N16" s="16">
        <v>0</v>
      </c>
      <c r="O16" s="37">
        <f t="shared" si="0"/>
        <v>8</v>
      </c>
    </row>
    <row r="17" spans="3:15" ht="15.75" x14ac:dyDescent="0.25">
      <c r="C17" s="6">
        <f t="shared" ref="C17:C27" si="2">C16+1</f>
        <v>10</v>
      </c>
      <c r="D17" s="16" t="s">
        <v>188</v>
      </c>
      <c r="E17" s="67" t="s">
        <v>184</v>
      </c>
      <c r="F17" s="68"/>
      <c r="G17" s="68"/>
      <c r="H17" s="68"/>
      <c r="I17" s="68"/>
      <c r="J17" s="69"/>
      <c r="K17" s="40">
        <v>0</v>
      </c>
      <c r="L17" s="16">
        <v>0</v>
      </c>
      <c r="M17" s="16">
        <v>0</v>
      </c>
      <c r="N17" s="16">
        <v>0</v>
      </c>
      <c r="O17" s="37">
        <f t="shared" si="0"/>
        <v>0</v>
      </c>
    </row>
    <row r="18" spans="3:15" ht="15.75" x14ac:dyDescent="0.25">
      <c r="C18" s="6">
        <f t="shared" si="2"/>
        <v>11</v>
      </c>
      <c r="D18" s="16" t="s">
        <v>175</v>
      </c>
      <c r="E18" s="67" t="s">
        <v>154</v>
      </c>
      <c r="F18" s="68" t="s">
        <v>142</v>
      </c>
      <c r="G18" s="68" t="s">
        <v>142</v>
      </c>
      <c r="H18" s="68" t="s">
        <v>142</v>
      </c>
      <c r="I18" s="68" t="s">
        <v>142</v>
      </c>
      <c r="J18" s="69" t="s">
        <v>142</v>
      </c>
      <c r="K18" s="40">
        <v>82</v>
      </c>
      <c r="L18" s="16">
        <v>0</v>
      </c>
      <c r="M18" s="16">
        <v>0</v>
      </c>
      <c r="N18" s="16">
        <v>0</v>
      </c>
      <c r="O18" s="37">
        <f t="shared" si="0"/>
        <v>20.5</v>
      </c>
    </row>
    <row r="19" spans="3:15" ht="15.75" x14ac:dyDescent="0.25">
      <c r="C19" s="6">
        <f t="shared" si="2"/>
        <v>12</v>
      </c>
      <c r="D19" s="16" t="s">
        <v>176</v>
      </c>
      <c r="E19" s="67" t="s">
        <v>155</v>
      </c>
      <c r="F19" s="68" t="s">
        <v>143</v>
      </c>
      <c r="G19" s="68" t="s">
        <v>143</v>
      </c>
      <c r="H19" s="68" t="s">
        <v>143</v>
      </c>
      <c r="I19" s="68" t="s">
        <v>143</v>
      </c>
      <c r="J19" s="69" t="s">
        <v>143</v>
      </c>
      <c r="K19" s="40">
        <v>65</v>
      </c>
      <c r="L19" s="16">
        <v>0</v>
      </c>
      <c r="M19" s="16">
        <v>0</v>
      </c>
      <c r="N19" s="16">
        <v>0</v>
      </c>
      <c r="O19" s="37">
        <f t="shared" si="0"/>
        <v>16.25</v>
      </c>
    </row>
    <row r="20" spans="3:15" ht="15.75" x14ac:dyDescent="0.25">
      <c r="C20" s="6">
        <f t="shared" si="2"/>
        <v>13</v>
      </c>
      <c r="D20" s="16" t="s">
        <v>177</v>
      </c>
      <c r="E20" s="67" t="s">
        <v>156</v>
      </c>
      <c r="F20" s="68" t="s">
        <v>144</v>
      </c>
      <c r="G20" s="68" t="s">
        <v>144</v>
      </c>
      <c r="H20" s="68" t="s">
        <v>144</v>
      </c>
      <c r="I20" s="68" t="s">
        <v>144</v>
      </c>
      <c r="J20" s="69" t="s">
        <v>144</v>
      </c>
      <c r="K20" s="40">
        <v>75</v>
      </c>
      <c r="L20" s="16">
        <v>0</v>
      </c>
      <c r="M20" s="16">
        <v>0</v>
      </c>
      <c r="N20" s="16">
        <v>0</v>
      </c>
      <c r="O20" s="37">
        <f t="shared" si="0"/>
        <v>18.75</v>
      </c>
    </row>
    <row r="21" spans="3:15" ht="15.75" x14ac:dyDescent="0.25">
      <c r="C21" s="6">
        <f t="shared" si="2"/>
        <v>14</v>
      </c>
      <c r="D21" s="16" t="s">
        <v>178</v>
      </c>
      <c r="E21" s="67" t="s">
        <v>157</v>
      </c>
      <c r="F21" s="68" t="s">
        <v>145</v>
      </c>
      <c r="G21" s="68" t="s">
        <v>145</v>
      </c>
      <c r="H21" s="68" t="s">
        <v>145</v>
      </c>
      <c r="I21" s="68" t="s">
        <v>145</v>
      </c>
      <c r="J21" s="69" t="s">
        <v>145</v>
      </c>
      <c r="K21" s="40">
        <v>82</v>
      </c>
      <c r="L21" s="16">
        <v>0</v>
      </c>
      <c r="M21" s="16">
        <v>0</v>
      </c>
      <c r="N21" s="16">
        <v>0</v>
      </c>
      <c r="O21" s="37">
        <f t="shared" si="0"/>
        <v>20.5</v>
      </c>
    </row>
    <row r="22" spans="3:15" ht="15.75" x14ac:dyDescent="0.25">
      <c r="C22" s="6">
        <f t="shared" si="2"/>
        <v>15</v>
      </c>
      <c r="D22" s="16" t="s">
        <v>179</v>
      </c>
      <c r="E22" s="67" t="s">
        <v>158</v>
      </c>
      <c r="F22" s="68" t="s">
        <v>146</v>
      </c>
      <c r="G22" s="68" t="s">
        <v>146</v>
      </c>
      <c r="H22" s="68" t="s">
        <v>146</v>
      </c>
      <c r="I22" s="68" t="s">
        <v>146</v>
      </c>
      <c r="J22" s="69" t="s">
        <v>146</v>
      </c>
      <c r="K22" s="40">
        <v>61</v>
      </c>
      <c r="L22" s="16">
        <v>0</v>
      </c>
      <c r="M22" s="16">
        <v>0</v>
      </c>
      <c r="N22" s="16">
        <v>0</v>
      </c>
      <c r="O22" s="37">
        <f t="shared" si="0"/>
        <v>15.25</v>
      </c>
    </row>
    <row r="23" spans="3:15" ht="15.75" x14ac:dyDescent="0.25">
      <c r="C23" s="6">
        <f t="shared" si="2"/>
        <v>16</v>
      </c>
      <c r="D23" s="16" t="s">
        <v>180</v>
      </c>
      <c r="E23" s="67" t="s">
        <v>159</v>
      </c>
      <c r="F23" s="68" t="s">
        <v>147</v>
      </c>
      <c r="G23" s="68" t="s">
        <v>147</v>
      </c>
      <c r="H23" s="68" t="s">
        <v>147</v>
      </c>
      <c r="I23" s="68" t="s">
        <v>147</v>
      </c>
      <c r="J23" s="69" t="s">
        <v>147</v>
      </c>
      <c r="K23" s="40">
        <v>62</v>
      </c>
      <c r="L23" s="16">
        <v>0</v>
      </c>
      <c r="M23" s="16">
        <v>0</v>
      </c>
      <c r="N23" s="16">
        <v>0</v>
      </c>
      <c r="O23" s="37">
        <f t="shared" si="0"/>
        <v>15.5</v>
      </c>
    </row>
    <row r="24" spans="3:15" ht="15.75" x14ac:dyDescent="0.25">
      <c r="C24" s="6">
        <f t="shared" si="2"/>
        <v>17</v>
      </c>
      <c r="D24" s="16" t="s">
        <v>181</v>
      </c>
      <c r="E24" s="67" t="s">
        <v>160</v>
      </c>
      <c r="F24" s="68" t="s">
        <v>148</v>
      </c>
      <c r="G24" s="68" t="s">
        <v>148</v>
      </c>
      <c r="H24" s="68" t="s">
        <v>148</v>
      </c>
      <c r="I24" s="68" t="s">
        <v>148</v>
      </c>
      <c r="J24" s="69" t="s">
        <v>148</v>
      </c>
      <c r="K24" s="40">
        <v>32</v>
      </c>
      <c r="L24" s="16">
        <v>0</v>
      </c>
      <c r="M24" s="16">
        <v>0</v>
      </c>
      <c r="N24" s="16">
        <v>0</v>
      </c>
      <c r="O24" s="37">
        <f t="shared" si="0"/>
        <v>8</v>
      </c>
    </row>
    <row r="25" spans="3:15" x14ac:dyDescent="0.25">
      <c r="C25" s="6">
        <f t="shared" si="2"/>
        <v>18</v>
      </c>
      <c r="D25" s="6"/>
      <c r="E25" s="72"/>
      <c r="F25" s="72"/>
      <c r="G25" s="72"/>
      <c r="H25" s="72"/>
      <c r="I25" s="72"/>
      <c r="J25" s="72"/>
      <c r="K25" s="4"/>
      <c r="L25" s="18"/>
      <c r="M25" s="18"/>
      <c r="N25" s="18"/>
      <c r="O25" s="17"/>
    </row>
    <row r="26" spans="3:15" x14ac:dyDescent="0.25">
      <c r="C26" s="6">
        <f t="shared" si="2"/>
        <v>19</v>
      </c>
      <c r="D26" s="6"/>
      <c r="E26" s="72"/>
      <c r="F26" s="72"/>
      <c r="G26" s="72"/>
      <c r="H26" s="72"/>
      <c r="I26" s="72"/>
      <c r="J26" s="72"/>
      <c r="K26" s="4"/>
      <c r="L26" s="18"/>
      <c r="M26" s="18"/>
      <c r="N26" s="18"/>
      <c r="O26" s="17"/>
    </row>
    <row r="27" spans="3:15" x14ac:dyDescent="0.25">
      <c r="C27" s="6">
        <f t="shared" si="2"/>
        <v>20</v>
      </c>
      <c r="D27" s="6"/>
      <c r="E27" s="72"/>
      <c r="F27" s="72"/>
      <c r="G27" s="72"/>
      <c r="H27" s="72"/>
      <c r="I27" s="72"/>
      <c r="J27" s="72"/>
      <c r="K27" s="4"/>
      <c r="L27" s="18"/>
      <c r="M27" s="18"/>
      <c r="N27" s="18"/>
      <c r="O27" s="17"/>
    </row>
    <row r="28" spans="3:15" x14ac:dyDescent="0.25">
      <c r="C28" s="3"/>
      <c r="D28" s="6"/>
      <c r="E28" s="82" t="s">
        <v>199</v>
      </c>
      <c r="F28" s="83"/>
      <c r="G28" s="83"/>
      <c r="H28" s="83"/>
      <c r="I28" s="83"/>
      <c r="J28" s="84"/>
      <c r="K28" s="81">
        <f>SUM(K8:K24)/17</f>
        <v>57.470588235294116</v>
      </c>
      <c r="L28" s="87"/>
      <c r="M28" s="18"/>
      <c r="N28" s="18"/>
      <c r="O28" s="17"/>
    </row>
    <row r="29" spans="3:15" ht="18.75" x14ac:dyDescent="0.3">
      <c r="C29" s="6"/>
      <c r="D29" s="3"/>
      <c r="E29" s="82" t="s">
        <v>200</v>
      </c>
      <c r="F29" s="83"/>
      <c r="G29" s="83"/>
      <c r="H29" s="83"/>
      <c r="I29" s="83"/>
      <c r="J29" s="84"/>
      <c r="K29" s="88">
        <f>COUNTIF(K7:K23,"&gt;=57.47")</f>
        <v>12</v>
      </c>
      <c r="L29" s="86">
        <f>(K29*100)/17</f>
        <v>70.588235294117652</v>
      </c>
      <c r="M29" s="19"/>
      <c r="N29" s="19"/>
      <c r="O29" s="17"/>
    </row>
    <row r="30" spans="3:15" x14ac:dyDescent="0.25">
      <c r="D30" s="60"/>
      <c r="E30" s="60"/>
      <c r="F30" s="1"/>
      <c r="I30" s="62" t="s">
        <v>16</v>
      </c>
      <c r="J30" s="62"/>
      <c r="K30" s="10">
        <f>COUNTIF(K8:K24,"&gt;=70")</f>
        <v>7</v>
      </c>
      <c r="L30" s="10">
        <f>COUNTIF(L8:L24,"&gt;=70")</f>
        <v>0</v>
      </c>
      <c r="M30" s="10">
        <f>COUNTIF(M8:M29,"&gt;=70")</f>
        <v>0</v>
      </c>
      <c r="N30" s="10">
        <f>COUNTIF(N8:N29,"&gt;=70")</f>
        <v>0</v>
      </c>
      <c r="O30" s="14">
        <f>COUNTIF(O8:O28,"&gt;=70")</f>
        <v>0</v>
      </c>
    </row>
    <row r="31" spans="3:15" x14ac:dyDescent="0.25">
      <c r="D31" s="60"/>
      <c r="E31" s="60"/>
      <c r="F31" s="7"/>
      <c r="I31" s="63" t="s">
        <v>17</v>
      </c>
      <c r="J31" s="63"/>
      <c r="K31" s="11">
        <f>COUNTIF(K8:K24,"&lt;70")</f>
        <v>10</v>
      </c>
      <c r="L31" s="11">
        <f>COUNTIF(L8:L24,"&lt;70")</f>
        <v>17</v>
      </c>
      <c r="M31" s="11">
        <f>COUNTIF(M8:M29,"&lt;70")</f>
        <v>17</v>
      </c>
      <c r="N31" s="11">
        <f>COUNTIF(N8:N29,"&lt;70")</f>
        <v>17</v>
      </c>
      <c r="O31" s="11">
        <f>COUNTIF(O8:O29,"&lt;70")</f>
        <v>17</v>
      </c>
    </row>
    <row r="32" spans="3:15" x14ac:dyDescent="0.25">
      <c r="D32" s="60"/>
      <c r="E32" s="60"/>
      <c r="F32" s="60"/>
      <c r="I32" s="63" t="s">
        <v>18</v>
      </c>
      <c r="J32" s="63"/>
      <c r="K32" s="11">
        <f>COUNT(K8:K24)</f>
        <v>17</v>
      </c>
      <c r="L32" s="11">
        <f>COUNT(L8:L27)</f>
        <v>17</v>
      </c>
      <c r="M32" s="11">
        <f>COUNT(M8:M29)</f>
        <v>17</v>
      </c>
      <c r="N32" s="11">
        <f>COUNT(N8:N29)</f>
        <v>17</v>
      </c>
      <c r="O32" s="11">
        <f>COUNT(O8:O29)</f>
        <v>17</v>
      </c>
    </row>
    <row r="33" spans="4:15" x14ac:dyDescent="0.25">
      <c r="D33" s="60"/>
      <c r="E33" s="60"/>
      <c r="F33" s="1"/>
      <c r="I33" s="64" t="s">
        <v>13</v>
      </c>
      <c r="J33" s="64"/>
      <c r="K33" s="12">
        <f>K30/K32</f>
        <v>0.41176470588235292</v>
      </c>
      <c r="L33" s="13">
        <f t="shared" ref="L33:O33" si="3">L30/L32</f>
        <v>0</v>
      </c>
      <c r="M33" s="13">
        <f t="shared" si="3"/>
        <v>0</v>
      </c>
      <c r="N33" s="13">
        <f t="shared" si="3"/>
        <v>0</v>
      </c>
      <c r="O33" s="13">
        <f t="shared" si="3"/>
        <v>0</v>
      </c>
    </row>
    <row r="34" spans="4:15" x14ac:dyDescent="0.25">
      <c r="D34" s="60"/>
      <c r="E34" s="60"/>
      <c r="F34" s="1"/>
      <c r="I34" s="64" t="s">
        <v>14</v>
      </c>
      <c r="J34" s="64"/>
      <c r="K34" s="12">
        <f>K31/K32</f>
        <v>0.58823529411764708</v>
      </c>
      <c r="L34" s="12">
        <f t="shared" ref="L34:O34" si="4">L31/L32</f>
        <v>1</v>
      </c>
      <c r="M34" s="13">
        <f t="shared" si="4"/>
        <v>1</v>
      </c>
      <c r="N34" s="13">
        <f t="shared" si="4"/>
        <v>1</v>
      </c>
      <c r="O34" s="13">
        <f t="shared" si="4"/>
        <v>1</v>
      </c>
    </row>
    <row r="35" spans="4:15" x14ac:dyDescent="0.25">
      <c r="D35" s="60"/>
      <c r="E35" s="60"/>
      <c r="F35" s="7"/>
    </row>
    <row r="36" spans="4:15" x14ac:dyDescent="0.25">
      <c r="D36" s="1"/>
      <c r="E36" s="1"/>
      <c r="F36" s="7"/>
    </row>
    <row r="37" spans="4:15" x14ac:dyDescent="0.25">
      <c r="K37" s="65"/>
      <c r="L37" s="65"/>
      <c r="M37" s="65"/>
      <c r="N37" s="65"/>
    </row>
    <row r="38" spans="4:15" x14ac:dyDescent="0.25">
      <c r="K38" s="66" t="s">
        <v>15</v>
      </c>
      <c r="L38" s="66"/>
      <c r="M38" s="66"/>
      <c r="N38" s="66"/>
    </row>
  </sheetData>
  <sortState xmlns:xlrd2="http://schemas.microsoft.com/office/spreadsheetml/2017/richdata2" ref="E8:J28">
    <sortCondition ref="E8:E28"/>
  </sortState>
  <mergeCells count="42">
    <mergeCell ref="D34:E34"/>
    <mergeCell ref="I34:J34"/>
    <mergeCell ref="D35:E35"/>
    <mergeCell ref="K37:N37"/>
    <mergeCell ref="K38:N38"/>
    <mergeCell ref="D31:E31"/>
    <mergeCell ref="I31:J31"/>
    <mergeCell ref="D32:F32"/>
    <mergeCell ref="I32:J32"/>
    <mergeCell ref="D33:E33"/>
    <mergeCell ref="I33:J33"/>
    <mergeCell ref="E26:J26"/>
    <mergeCell ref="E27:J27"/>
    <mergeCell ref="E28:J28"/>
    <mergeCell ref="E29:J29"/>
    <mergeCell ref="D30:E30"/>
    <mergeCell ref="I30:J30"/>
    <mergeCell ref="E25:J25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E23:J23"/>
    <mergeCell ref="E24:J24"/>
    <mergeCell ref="E17:J17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2"/>
  <sheetViews>
    <sheetView topLeftCell="A17" zoomScale="90" zoomScaleNormal="90" workbookViewId="0">
      <selection activeCell="E32" sqref="E32:L33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56" t="s">
        <v>9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2"/>
      <c r="P1" s="2"/>
    </row>
    <row r="2" spans="3:16" x14ac:dyDescent="0.25">
      <c r="D2" s="57" t="s">
        <v>8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  <c r="P2" s="1"/>
    </row>
    <row r="3" spans="3:16" x14ac:dyDescent="0.25">
      <c r="D3" t="s">
        <v>0</v>
      </c>
      <c r="E3" s="70" t="s">
        <v>39</v>
      </c>
      <c r="F3" s="70"/>
      <c r="G3" s="70"/>
      <c r="H3" s="70"/>
      <c r="J3" t="s">
        <v>1</v>
      </c>
      <c r="K3" s="71" t="s">
        <v>165</v>
      </c>
      <c r="L3" s="71"/>
      <c r="N3" t="s">
        <v>2</v>
      </c>
      <c r="O3" s="39">
        <v>45008</v>
      </c>
    </row>
    <row r="4" spans="3:16" ht="6.75" customHeight="1" x14ac:dyDescent="0.25"/>
    <row r="5" spans="3:16" x14ac:dyDescent="0.25">
      <c r="D5" t="s">
        <v>3</v>
      </c>
      <c r="E5" s="71" t="s">
        <v>132</v>
      </c>
      <c r="F5" s="71"/>
      <c r="G5" s="71"/>
      <c r="H5" s="71"/>
      <c r="J5" s="60" t="s">
        <v>19</v>
      </c>
      <c r="K5" s="60"/>
      <c r="L5" s="65" t="s">
        <v>23</v>
      </c>
      <c r="M5" s="65"/>
      <c r="N5" s="65"/>
      <c r="O5" s="65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61" t="s">
        <v>5</v>
      </c>
      <c r="F7" s="61"/>
      <c r="G7" s="61"/>
      <c r="H7" s="61"/>
      <c r="I7" s="61"/>
      <c r="J7" s="6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166</v>
      </c>
      <c r="E8" s="67" t="s">
        <v>164</v>
      </c>
      <c r="F8" s="68" t="s">
        <v>133</v>
      </c>
      <c r="G8" s="68" t="s">
        <v>133</v>
      </c>
      <c r="H8" s="68" t="s">
        <v>133</v>
      </c>
      <c r="I8" s="68" t="s">
        <v>133</v>
      </c>
      <c r="J8" s="69" t="s">
        <v>133</v>
      </c>
      <c r="K8" s="20">
        <v>30</v>
      </c>
      <c r="L8" s="4">
        <v>0</v>
      </c>
      <c r="M8" s="4">
        <v>0</v>
      </c>
      <c r="N8" s="4">
        <v>0</v>
      </c>
      <c r="O8" s="9">
        <f>SUM(K8:N8)/4</f>
        <v>7.5</v>
      </c>
    </row>
    <row r="9" spans="3:16" ht="15.75" x14ac:dyDescent="0.25">
      <c r="C9" s="6">
        <f>C8+1</f>
        <v>2</v>
      </c>
      <c r="D9" s="16" t="s">
        <v>167</v>
      </c>
      <c r="E9" s="67" t="s">
        <v>150</v>
      </c>
      <c r="F9" s="68" t="s">
        <v>134</v>
      </c>
      <c r="G9" s="68" t="s">
        <v>134</v>
      </c>
      <c r="H9" s="68" t="s">
        <v>134</v>
      </c>
      <c r="I9" s="68" t="s">
        <v>134</v>
      </c>
      <c r="J9" s="69" t="s">
        <v>134</v>
      </c>
      <c r="K9" s="20">
        <v>69</v>
      </c>
      <c r="L9" s="4">
        <v>0</v>
      </c>
      <c r="M9" s="4">
        <v>0</v>
      </c>
      <c r="N9" s="4">
        <v>0</v>
      </c>
      <c r="O9" s="9">
        <f t="shared" ref="O9:O27" si="0">SUM(K9:N9)/4</f>
        <v>17.25</v>
      </c>
    </row>
    <row r="10" spans="3:16" ht="15.75" x14ac:dyDescent="0.25">
      <c r="C10" s="6">
        <v>3</v>
      </c>
      <c r="D10" s="16" t="s">
        <v>190</v>
      </c>
      <c r="E10" s="67" t="s">
        <v>189</v>
      </c>
      <c r="F10" s="68"/>
      <c r="G10" s="68"/>
      <c r="H10" s="68"/>
      <c r="I10" s="68"/>
      <c r="J10" s="69"/>
      <c r="K10" s="20">
        <v>0</v>
      </c>
      <c r="L10" s="4">
        <v>0</v>
      </c>
      <c r="M10" s="4">
        <v>0</v>
      </c>
      <c r="N10" s="4">
        <v>0</v>
      </c>
      <c r="O10" s="9">
        <v>0</v>
      </c>
    </row>
    <row r="11" spans="3:16" ht="15.75" x14ac:dyDescent="0.25">
      <c r="C11" s="6">
        <v>4</v>
      </c>
      <c r="D11" s="16" t="s">
        <v>168</v>
      </c>
      <c r="E11" s="67" t="s">
        <v>149</v>
      </c>
      <c r="F11" s="68" t="s">
        <v>135</v>
      </c>
      <c r="G11" s="68" t="s">
        <v>135</v>
      </c>
      <c r="H11" s="68" t="s">
        <v>135</v>
      </c>
      <c r="I11" s="68" t="s">
        <v>135</v>
      </c>
      <c r="J11" s="69" t="s">
        <v>135</v>
      </c>
      <c r="K11" s="20">
        <v>98</v>
      </c>
      <c r="L11" s="4">
        <v>0</v>
      </c>
      <c r="M11" s="4">
        <v>0</v>
      </c>
      <c r="N11" s="4">
        <v>0</v>
      </c>
      <c r="O11" s="9">
        <f t="shared" si="0"/>
        <v>24.5</v>
      </c>
    </row>
    <row r="12" spans="3:16" ht="15.75" x14ac:dyDescent="0.25">
      <c r="C12" s="6">
        <v>5</v>
      </c>
      <c r="D12" s="16" t="s">
        <v>191</v>
      </c>
      <c r="E12" s="67" t="s">
        <v>194</v>
      </c>
      <c r="F12" s="68"/>
      <c r="G12" s="68"/>
      <c r="H12" s="68"/>
      <c r="I12" s="68"/>
      <c r="J12" s="69"/>
      <c r="K12" s="20">
        <v>82</v>
      </c>
      <c r="L12" s="4">
        <v>0</v>
      </c>
      <c r="M12" s="4">
        <v>0</v>
      </c>
      <c r="N12" s="4">
        <v>0</v>
      </c>
      <c r="O12" s="9">
        <v>0</v>
      </c>
    </row>
    <row r="13" spans="3:16" ht="15.75" x14ac:dyDescent="0.25">
      <c r="C13" s="6">
        <v>6</v>
      </c>
      <c r="D13" s="16" t="s">
        <v>193</v>
      </c>
      <c r="E13" s="67" t="s">
        <v>192</v>
      </c>
      <c r="F13" s="68"/>
      <c r="G13" s="68"/>
      <c r="H13" s="68"/>
      <c r="I13" s="68"/>
      <c r="J13" s="69"/>
      <c r="K13" s="20">
        <v>0</v>
      </c>
      <c r="L13" s="4">
        <v>0</v>
      </c>
      <c r="M13" s="4">
        <v>0</v>
      </c>
      <c r="N13" s="4">
        <v>0</v>
      </c>
      <c r="O13" s="9">
        <v>0</v>
      </c>
    </row>
    <row r="14" spans="3:16" ht="15.75" x14ac:dyDescent="0.25">
      <c r="C14" s="6">
        <v>7</v>
      </c>
      <c r="D14" s="16" t="s">
        <v>169</v>
      </c>
      <c r="E14" s="67" t="s">
        <v>163</v>
      </c>
      <c r="F14" s="68" t="s">
        <v>136</v>
      </c>
      <c r="G14" s="68" t="s">
        <v>136</v>
      </c>
      <c r="H14" s="68" t="s">
        <v>136</v>
      </c>
      <c r="I14" s="68" t="s">
        <v>136</v>
      </c>
      <c r="J14" s="69" t="s">
        <v>136</v>
      </c>
      <c r="K14" s="20">
        <v>59</v>
      </c>
      <c r="L14" s="4">
        <v>0</v>
      </c>
      <c r="M14" s="4">
        <v>0</v>
      </c>
      <c r="N14" s="4">
        <v>0</v>
      </c>
      <c r="O14" s="9">
        <f>SUM(K14:N14)/4</f>
        <v>14.75</v>
      </c>
    </row>
    <row r="15" spans="3:16" ht="15.75" x14ac:dyDescent="0.25">
      <c r="C15" s="6">
        <v>8</v>
      </c>
      <c r="D15" s="16" t="s">
        <v>170</v>
      </c>
      <c r="E15" s="67" t="s">
        <v>151</v>
      </c>
      <c r="F15" s="68" t="s">
        <v>137</v>
      </c>
      <c r="G15" s="68" t="s">
        <v>137</v>
      </c>
      <c r="H15" s="68" t="s">
        <v>137</v>
      </c>
      <c r="I15" s="68" t="s">
        <v>137</v>
      </c>
      <c r="J15" s="69" t="s">
        <v>137</v>
      </c>
      <c r="K15" s="20">
        <v>91</v>
      </c>
      <c r="L15" s="4">
        <v>0</v>
      </c>
      <c r="M15" s="4">
        <v>0</v>
      </c>
      <c r="N15" s="4">
        <v>0</v>
      </c>
      <c r="O15" s="9">
        <f t="shared" si="0"/>
        <v>22.75</v>
      </c>
    </row>
    <row r="16" spans="3:16" ht="15.75" x14ac:dyDescent="0.25">
      <c r="C16" s="6">
        <v>9</v>
      </c>
      <c r="D16" s="16" t="s">
        <v>171</v>
      </c>
      <c r="E16" s="67" t="s">
        <v>152</v>
      </c>
      <c r="F16" s="68" t="s">
        <v>138</v>
      </c>
      <c r="G16" s="68" t="s">
        <v>138</v>
      </c>
      <c r="H16" s="68" t="s">
        <v>138</v>
      </c>
      <c r="I16" s="68" t="s">
        <v>138</v>
      </c>
      <c r="J16" s="69" t="s">
        <v>138</v>
      </c>
      <c r="K16" s="20">
        <v>85</v>
      </c>
      <c r="L16" s="4">
        <v>0</v>
      </c>
      <c r="M16" s="4">
        <v>0</v>
      </c>
      <c r="N16" s="4">
        <v>0</v>
      </c>
      <c r="O16" s="9">
        <f t="shared" si="0"/>
        <v>21.25</v>
      </c>
    </row>
    <row r="17" spans="3:15" ht="15.75" x14ac:dyDescent="0.25">
      <c r="C17" s="6">
        <v>10</v>
      </c>
      <c r="D17" s="16" t="s">
        <v>172</v>
      </c>
      <c r="E17" s="67" t="s">
        <v>162</v>
      </c>
      <c r="F17" s="68" t="s">
        <v>139</v>
      </c>
      <c r="G17" s="68" t="s">
        <v>139</v>
      </c>
      <c r="H17" s="68" t="s">
        <v>139</v>
      </c>
      <c r="I17" s="68" t="s">
        <v>139</v>
      </c>
      <c r="J17" s="69" t="s">
        <v>139</v>
      </c>
      <c r="K17" s="20">
        <v>40</v>
      </c>
      <c r="L17" s="4">
        <v>0</v>
      </c>
      <c r="M17" s="4">
        <v>0</v>
      </c>
      <c r="N17" s="4">
        <v>0</v>
      </c>
      <c r="O17" s="9">
        <f t="shared" si="0"/>
        <v>10</v>
      </c>
    </row>
    <row r="18" spans="3:15" ht="15.75" x14ac:dyDescent="0.25">
      <c r="C18" s="6">
        <f t="shared" ref="C18:C19" si="1">C17+1</f>
        <v>11</v>
      </c>
      <c r="D18" s="16" t="s">
        <v>173</v>
      </c>
      <c r="E18" s="67" t="s">
        <v>161</v>
      </c>
      <c r="F18" s="68" t="s">
        <v>140</v>
      </c>
      <c r="G18" s="68" t="s">
        <v>140</v>
      </c>
      <c r="H18" s="68" t="s">
        <v>140</v>
      </c>
      <c r="I18" s="68" t="s">
        <v>140</v>
      </c>
      <c r="J18" s="69" t="s">
        <v>140</v>
      </c>
      <c r="K18" s="20">
        <v>86</v>
      </c>
      <c r="L18" s="4">
        <v>0</v>
      </c>
      <c r="M18" s="4">
        <v>0</v>
      </c>
      <c r="N18" s="4">
        <v>0</v>
      </c>
      <c r="O18" s="9">
        <f t="shared" si="0"/>
        <v>21.5</v>
      </c>
    </row>
    <row r="19" spans="3:15" ht="15.75" x14ac:dyDescent="0.25">
      <c r="C19" s="6">
        <f t="shared" si="1"/>
        <v>12</v>
      </c>
      <c r="D19" s="16" t="s">
        <v>174</v>
      </c>
      <c r="E19" s="67" t="s">
        <v>153</v>
      </c>
      <c r="F19" s="68" t="s">
        <v>141</v>
      </c>
      <c r="G19" s="68" t="s">
        <v>141</v>
      </c>
      <c r="H19" s="68" t="s">
        <v>141</v>
      </c>
      <c r="I19" s="68" t="s">
        <v>141</v>
      </c>
      <c r="J19" s="69" t="s">
        <v>141</v>
      </c>
      <c r="K19" s="20">
        <v>85</v>
      </c>
      <c r="L19" s="4">
        <v>0</v>
      </c>
      <c r="M19" s="4">
        <v>0</v>
      </c>
      <c r="N19" s="4">
        <v>0</v>
      </c>
      <c r="O19" s="9">
        <f t="shared" si="0"/>
        <v>21.25</v>
      </c>
    </row>
    <row r="20" spans="3:15" ht="15.75" x14ac:dyDescent="0.25">
      <c r="C20" s="6">
        <f>C19+1</f>
        <v>13</v>
      </c>
      <c r="D20" s="16" t="s">
        <v>185</v>
      </c>
      <c r="E20" s="67" t="s">
        <v>184</v>
      </c>
      <c r="F20" s="68"/>
      <c r="G20" s="68"/>
      <c r="H20" s="68"/>
      <c r="I20" s="68"/>
      <c r="J20" s="69"/>
      <c r="K20" s="20">
        <v>0</v>
      </c>
      <c r="L20" s="4">
        <v>0</v>
      </c>
      <c r="M20" s="4">
        <v>0</v>
      </c>
      <c r="N20" s="4">
        <v>0</v>
      </c>
      <c r="O20" s="9">
        <f t="shared" si="0"/>
        <v>0</v>
      </c>
    </row>
    <row r="21" spans="3:15" ht="15.75" x14ac:dyDescent="0.25">
      <c r="C21" s="6">
        <v>14</v>
      </c>
      <c r="D21" s="16" t="s">
        <v>196</v>
      </c>
      <c r="E21" s="67" t="s">
        <v>195</v>
      </c>
      <c r="F21" s="68"/>
      <c r="G21" s="68"/>
      <c r="H21" s="68"/>
      <c r="I21" s="68"/>
      <c r="J21" s="69"/>
      <c r="K21" s="20">
        <v>93</v>
      </c>
      <c r="L21" s="4">
        <v>0</v>
      </c>
      <c r="M21" s="4">
        <v>0</v>
      </c>
      <c r="N21" s="4">
        <v>0</v>
      </c>
      <c r="O21" s="9">
        <f t="shared" si="0"/>
        <v>23.25</v>
      </c>
    </row>
    <row r="22" spans="3:15" ht="15.75" x14ac:dyDescent="0.25">
      <c r="C22" s="6">
        <v>15</v>
      </c>
      <c r="D22" s="16" t="s">
        <v>175</v>
      </c>
      <c r="E22" s="67" t="s">
        <v>154</v>
      </c>
      <c r="F22" s="68" t="s">
        <v>142</v>
      </c>
      <c r="G22" s="68" t="s">
        <v>142</v>
      </c>
      <c r="H22" s="68" t="s">
        <v>142</v>
      </c>
      <c r="I22" s="68" t="s">
        <v>142</v>
      </c>
      <c r="J22" s="69" t="s">
        <v>142</v>
      </c>
      <c r="K22" s="20">
        <v>89</v>
      </c>
      <c r="L22" s="4">
        <v>0</v>
      </c>
      <c r="M22" s="4">
        <v>0</v>
      </c>
      <c r="N22" s="4">
        <v>0</v>
      </c>
      <c r="O22" s="9">
        <f>SUM(K22:N22)/4</f>
        <v>22.25</v>
      </c>
    </row>
    <row r="23" spans="3:15" ht="15.75" x14ac:dyDescent="0.25">
      <c r="C23" s="6">
        <f t="shared" ref="C23:C31" si="2">C22+1</f>
        <v>16</v>
      </c>
      <c r="D23" s="16" t="s">
        <v>176</v>
      </c>
      <c r="E23" s="67" t="s">
        <v>155</v>
      </c>
      <c r="F23" s="68" t="s">
        <v>143</v>
      </c>
      <c r="G23" s="68" t="s">
        <v>143</v>
      </c>
      <c r="H23" s="68" t="s">
        <v>143</v>
      </c>
      <c r="I23" s="68" t="s">
        <v>143</v>
      </c>
      <c r="J23" s="69" t="s">
        <v>143</v>
      </c>
      <c r="K23" s="20">
        <v>92</v>
      </c>
      <c r="L23" s="4">
        <v>0</v>
      </c>
      <c r="M23" s="4">
        <v>0</v>
      </c>
      <c r="N23" s="4">
        <v>0</v>
      </c>
      <c r="O23" s="9">
        <f t="shared" si="0"/>
        <v>23</v>
      </c>
    </row>
    <row r="24" spans="3:15" ht="15.75" x14ac:dyDescent="0.25">
      <c r="C24" s="6">
        <f t="shared" si="2"/>
        <v>17</v>
      </c>
      <c r="D24" s="16" t="s">
        <v>177</v>
      </c>
      <c r="E24" s="67" t="s">
        <v>156</v>
      </c>
      <c r="F24" s="68" t="s">
        <v>144</v>
      </c>
      <c r="G24" s="68" t="s">
        <v>144</v>
      </c>
      <c r="H24" s="68" t="s">
        <v>144</v>
      </c>
      <c r="I24" s="68" t="s">
        <v>144</v>
      </c>
      <c r="J24" s="69" t="s">
        <v>144</v>
      </c>
      <c r="K24" s="20">
        <v>87</v>
      </c>
      <c r="L24" s="4">
        <v>0</v>
      </c>
      <c r="M24" s="4">
        <v>0</v>
      </c>
      <c r="N24" s="4">
        <v>0</v>
      </c>
      <c r="O24" s="9">
        <f t="shared" si="0"/>
        <v>21.75</v>
      </c>
    </row>
    <row r="25" spans="3:15" ht="15.75" x14ac:dyDescent="0.25">
      <c r="C25" s="6">
        <f t="shared" si="2"/>
        <v>18</v>
      </c>
      <c r="D25" s="16" t="s">
        <v>178</v>
      </c>
      <c r="E25" s="67" t="s">
        <v>157</v>
      </c>
      <c r="F25" s="68" t="s">
        <v>145</v>
      </c>
      <c r="G25" s="68" t="s">
        <v>145</v>
      </c>
      <c r="H25" s="68" t="s">
        <v>145</v>
      </c>
      <c r="I25" s="68" t="s">
        <v>145</v>
      </c>
      <c r="J25" s="69" t="s">
        <v>145</v>
      </c>
      <c r="K25" s="20">
        <v>93</v>
      </c>
      <c r="L25" s="4">
        <v>0</v>
      </c>
      <c r="M25" s="4">
        <v>0</v>
      </c>
      <c r="N25" s="4">
        <v>0</v>
      </c>
      <c r="O25" s="9">
        <f t="shared" si="0"/>
        <v>23.25</v>
      </c>
    </row>
    <row r="26" spans="3:15" ht="15.75" x14ac:dyDescent="0.25">
      <c r="C26" s="6">
        <f t="shared" si="2"/>
        <v>19</v>
      </c>
      <c r="D26" s="16" t="s">
        <v>179</v>
      </c>
      <c r="E26" s="67" t="s">
        <v>158</v>
      </c>
      <c r="F26" s="68" t="s">
        <v>146</v>
      </c>
      <c r="G26" s="68" t="s">
        <v>146</v>
      </c>
      <c r="H26" s="68" t="s">
        <v>146</v>
      </c>
      <c r="I26" s="68" t="s">
        <v>146</v>
      </c>
      <c r="J26" s="69" t="s">
        <v>146</v>
      </c>
      <c r="K26" s="20">
        <v>90</v>
      </c>
      <c r="L26" s="4">
        <v>0</v>
      </c>
      <c r="M26" s="4">
        <v>0</v>
      </c>
      <c r="N26" s="4">
        <v>0</v>
      </c>
      <c r="O26" s="9">
        <f t="shared" si="0"/>
        <v>22.5</v>
      </c>
    </row>
    <row r="27" spans="3:15" ht="15.75" x14ac:dyDescent="0.25">
      <c r="C27" s="6">
        <f t="shared" si="2"/>
        <v>20</v>
      </c>
      <c r="D27" s="16" t="s">
        <v>180</v>
      </c>
      <c r="E27" s="67" t="s">
        <v>159</v>
      </c>
      <c r="F27" s="68" t="s">
        <v>147</v>
      </c>
      <c r="G27" s="68" t="s">
        <v>147</v>
      </c>
      <c r="H27" s="68" t="s">
        <v>147</v>
      </c>
      <c r="I27" s="68" t="s">
        <v>147</v>
      </c>
      <c r="J27" s="69" t="s">
        <v>147</v>
      </c>
      <c r="K27" s="20">
        <v>81</v>
      </c>
      <c r="L27" s="4">
        <v>0</v>
      </c>
      <c r="M27" s="4">
        <v>0</v>
      </c>
      <c r="N27" s="4">
        <v>0</v>
      </c>
      <c r="O27" s="9">
        <f t="shared" si="0"/>
        <v>20.25</v>
      </c>
    </row>
    <row r="28" spans="3:15" ht="15.75" x14ac:dyDescent="0.25">
      <c r="C28" s="6">
        <f t="shared" si="2"/>
        <v>21</v>
      </c>
      <c r="D28" s="16" t="s">
        <v>181</v>
      </c>
      <c r="E28" s="67" t="s">
        <v>160</v>
      </c>
      <c r="F28" s="68" t="s">
        <v>148</v>
      </c>
      <c r="G28" s="68" t="s">
        <v>148</v>
      </c>
      <c r="H28" s="68" t="s">
        <v>148</v>
      </c>
      <c r="I28" s="68" t="s">
        <v>148</v>
      </c>
      <c r="J28" s="69" t="s">
        <v>148</v>
      </c>
      <c r="K28" s="20">
        <v>14</v>
      </c>
      <c r="L28" s="4">
        <v>0</v>
      </c>
      <c r="M28" s="4">
        <v>0</v>
      </c>
      <c r="N28" s="4">
        <v>0</v>
      </c>
      <c r="O28" s="9">
        <f>SUM(K28:N28)/4</f>
        <v>3.5</v>
      </c>
    </row>
    <row r="29" spans="3:15" ht="15.75" x14ac:dyDescent="0.25">
      <c r="C29" s="6">
        <f t="shared" si="2"/>
        <v>22</v>
      </c>
      <c r="D29" s="16" t="s">
        <v>198</v>
      </c>
      <c r="E29" s="73" t="s">
        <v>197</v>
      </c>
      <c r="F29" s="74"/>
      <c r="G29" s="74"/>
      <c r="H29" s="74"/>
      <c r="I29" s="74"/>
      <c r="J29" s="75"/>
      <c r="K29" s="41">
        <v>0</v>
      </c>
      <c r="L29" s="18">
        <v>0</v>
      </c>
      <c r="M29" s="18">
        <v>0</v>
      </c>
      <c r="N29" s="18">
        <v>0</v>
      </c>
      <c r="O29" s="9">
        <v>0</v>
      </c>
    </row>
    <row r="30" spans="3:15" x14ac:dyDescent="0.25">
      <c r="C30" s="6">
        <f t="shared" si="2"/>
        <v>23</v>
      </c>
      <c r="D30" s="6"/>
      <c r="E30" s="76"/>
      <c r="F30" s="76"/>
      <c r="G30" s="76"/>
      <c r="H30" s="76"/>
      <c r="I30" s="76"/>
      <c r="J30" s="76"/>
      <c r="K30" s="18"/>
      <c r="L30" s="18"/>
      <c r="M30" s="18"/>
      <c r="N30" s="18"/>
      <c r="O30" s="17"/>
    </row>
    <row r="31" spans="3:15" x14ac:dyDescent="0.25">
      <c r="C31" s="6">
        <f t="shared" si="2"/>
        <v>24</v>
      </c>
      <c r="D31" s="6"/>
      <c r="E31" s="72"/>
      <c r="F31" s="72"/>
      <c r="G31" s="72"/>
      <c r="H31" s="72"/>
      <c r="I31" s="72"/>
      <c r="J31" s="72"/>
      <c r="K31" s="4"/>
      <c r="L31" s="4"/>
      <c r="M31" s="4"/>
      <c r="N31" s="4"/>
      <c r="O31" s="17"/>
    </row>
    <row r="32" spans="3:15" x14ac:dyDescent="0.25">
      <c r="C32" s="3"/>
      <c r="D32" s="6"/>
      <c r="E32" s="77" t="s">
        <v>199</v>
      </c>
      <c r="F32" s="78"/>
      <c r="G32" s="78"/>
      <c r="H32" s="78"/>
      <c r="I32" s="78"/>
      <c r="J32" s="79"/>
      <c r="K32" s="80">
        <f>SUM(K8:K29)/22</f>
        <v>62</v>
      </c>
      <c r="L32" s="81"/>
      <c r="M32" s="4"/>
      <c r="N32" s="4"/>
      <c r="O32" s="17"/>
    </row>
    <row r="33" spans="3:15" ht="18.75" x14ac:dyDescent="0.3">
      <c r="C33" s="6"/>
      <c r="D33" s="3"/>
      <c r="E33" s="82" t="s">
        <v>200</v>
      </c>
      <c r="F33" s="83"/>
      <c r="G33" s="83"/>
      <c r="H33" s="83"/>
      <c r="I33" s="83"/>
      <c r="J33" s="84"/>
      <c r="K33" s="85">
        <f>COUNTIF(K7:K29,"&gt;=62")</f>
        <v>14</v>
      </c>
      <c r="L33" s="86">
        <f>(K33*100)/22</f>
        <v>63.636363636363633</v>
      </c>
      <c r="M33" s="3"/>
      <c r="N33" s="3"/>
      <c r="O33" s="17"/>
    </row>
    <row r="34" spans="3:15" x14ac:dyDescent="0.25">
      <c r="D34" s="60"/>
      <c r="E34" s="60"/>
      <c r="F34" s="1"/>
      <c r="I34" s="62" t="s">
        <v>16</v>
      </c>
      <c r="J34" s="62"/>
      <c r="K34" s="10">
        <f>COUNTIF(K8:K29,"&gt;=70")</f>
        <v>13</v>
      </c>
      <c r="L34" s="10">
        <f>COUNTIF(L8:L29,"&gt;=70")</f>
        <v>0</v>
      </c>
      <c r="M34" s="10">
        <f>COUNTIF(M8:M33,"&gt;=70")</f>
        <v>0</v>
      </c>
      <c r="N34" s="10">
        <f>COUNTIF(N8:N33,"&gt;=70")</f>
        <v>0</v>
      </c>
      <c r="O34" s="14">
        <f>COUNTIF(O8:O32,"&gt;=70")</f>
        <v>0</v>
      </c>
    </row>
    <row r="35" spans="3:15" x14ac:dyDescent="0.25">
      <c r="D35" s="60"/>
      <c r="E35" s="60"/>
      <c r="F35" s="7"/>
      <c r="I35" s="63" t="s">
        <v>17</v>
      </c>
      <c r="J35" s="63"/>
      <c r="K35" s="11">
        <f>COUNTIF(K8:K29,"&lt;70")</f>
        <v>9</v>
      </c>
      <c r="L35" s="11">
        <f>COUNTIF(L8:L29,"&lt;70")</f>
        <v>22</v>
      </c>
      <c r="M35" s="11">
        <f>COUNTIF(M8:M33,"&lt;70")</f>
        <v>22</v>
      </c>
      <c r="N35" s="11">
        <f>COUNTIF(N8:N33,"&lt;70")</f>
        <v>22</v>
      </c>
      <c r="O35" s="11">
        <f>COUNTIF(O8:O33,"&lt;70")</f>
        <v>22</v>
      </c>
    </row>
    <row r="36" spans="3:15" x14ac:dyDescent="0.25">
      <c r="D36" s="60"/>
      <c r="E36" s="60"/>
      <c r="F36" s="60"/>
      <c r="I36" s="63" t="s">
        <v>18</v>
      </c>
      <c r="J36" s="63"/>
      <c r="K36" s="11">
        <f>COUNT(K8:K29)</f>
        <v>22</v>
      </c>
      <c r="L36" s="11">
        <f>COUNT(L8:L29)</f>
        <v>22</v>
      </c>
      <c r="M36" s="11">
        <f>COUNT(M8:M33)</f>
        <v>22</v>
      </c>
      <c r="N36" s="11">
        <f>COUNT(N8:N33)</f>
        <v>22</v>
      </c>
      <c r="O36" s="11">
        <f>COUNT(O8:O33)</f>
        <v>22</v>
      </c>
    </row>
    <row r="37" spans="3:15" x14ac:dyDescent="0.25">
      <c r="D37" s="60"/>
      <c r="E37" s="60"/>
      <c r="F37" s="1"/>
      <c r="I37" s="64" t="s">
        <v>13</v>
      </c>
      <c r="J37" s="64"/>
      <c r="K37" s="12">
        <f>K34/K36</f>
        <v>0.59090909090909094</v>
      </c>
      <c r="L37" s="13">
        <f t="shared" ref="L37:O37" si="3">L34/L36</f>
        <v>0</v>
      </c>
      <c r="M37" s="13">
        <f t="shared" si="3"/>
        <v>0</v>
      </c>
      <c r="N37" s="13">
        <f t="shared" si="3"/>
        <v>0</v>
      </c>
      <c r="O37" s="13">
        <f t="shared" si="3"/>
        <v>0</v>
      </c>
    </row>
    <row r="38" spans="3:15" x14ac:dyDescent="0.25">
      <c r="D38" s="60"/>
      <c r="E38" s="60"/>
      <c r="F38" s="1"/>
      <c r="I38" s="64" t="s">
        <v>14</v>
      </c>
      <c r="J38" s="64"/>
      <c r="K38" s="12">
        <f>K35/K36</f>
        <v>0.40909090909090912</v>
      </c>
      <c r="L38" s="12">
        <f t="shared" ref="L38:O38" si="4">L35/L36</f>
        <v>1</v>
      </c>
      <c r="M38" s="13">
        <f t="shared" si="4"/>
        <v>1</v>
      </c>
      <c r="N38" s="13">
        <f t="shared" si="4"/>
        <v>1</v>
      </c>
      <c r="O38" s="13">
        <f t="shared" si="4"/>
        <v>1</v>
      </c>
    </row>
    <row r="39" spans="3:15" x14ac:dyDescent="0.25">
      <c r="D39" s="60"/>
      <c r="E39" s="60"/>
      <c r="F39" s="7"/>
    </row>
    <row r="40" spans="3:15" x14ac:dyDescent="0.25">
      <c r="D40" s="1"/>
      <c r="E40" s="1"/>
      <c r="F40" s="7"/>
    </row>
    <row r="41" spans="3:15" x14ac:dyDescent="0.25">
      <c r="K41" s="65"/>
      <c r="L41" s="65"/>
      <c r="M41" s="65"/>
      <c r="N41" s="65"/>
    </row>
    <row r="42" spans="3:15" x14ac:dyDescent="0.25">
      <c r="K42" s="66" t="s">
        <v>15</v>
      </c>
      <c r="L42" s="66"/>
      <c r="M42" s="66"/>
      <c r="N42" s="66"/>
    </row>
  </sheetData>
  <mergeCells count="47">
    <mergeCell ref="D38:E38"/>
    <mergeCell ref="I38:J38"/>
    <mergeCell ref="D39:E39"/>
    <mergeCell ref="K41:N41"/>
    <mergeCell ref="K42:N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7:J7"/>
    <mergeCell ref="E8:J8"/>
    <mergeCell ref="E9:J9"/>
    <mergeCell ref="E11:J11"/>
    <mergeCell ref="E14:J14"/>
    <mergeCell ref="C1:N1"/>
    <mergeCell ref="D2:N2"/>
    <mergeCell ref="E3:H3"/>
    <mergeCell ref="K3:L3"/>
    <mergeCell ref="E5:H5"/>
    <mergeCell ref="J5:K5"/>
    <mergeCell ref="L5:O5"/>
    <mergeCell ref="E20:J20"/>
    <mergeCell ref="E12:J12"/>
    <mergeCell ref="E13:J13"/>
    <mergeCell ref="E21:J21"/>
    <mergeCell ref="E10:J10"/>
    <mergeCell ref="E15:J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INTEGRAL 204B</vt:lpstr>
      <vt:lpstr>QUÍMICA 204 A</vt:lpstr>
      <vt:lpstr>INTEGRAL 204C</vt:lpstr>
      <vt:lpstr>QUÍMICA 204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2023-03-25T03:32:36Z</cp:lastPrinted>
  <dcterms:created xsi:type="dcterms:W3CDTF">2023-03-14T19:16:59Z</dcterms:created>
  <dcterms:modified xsi:type="dcterms:W3CDTF">2023-03-27T21:51:01Z</dcterms:modified>
</cp:coreProperties>
</file>