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cuments\01_2023\REPORTES\REPORTE SGI\"/>
    </mc:Choice>
  </mc:AlternateContent>
  <xr:revisionPtr revIDLastSave="0" documentId="13_ncr:1_{94D1B668-7644-45B3-B736-C560DCD2E13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25" l="1"/>
  <c r="M26" i="25"/>
  <c r="L19" i="24" l="1"/>
  <c r="L18" i="24"/>
  <c r="J19" i="24"/>
  <c r="J18" i="24"/>
  <c r="H19" i="24"/>
  <c r="H18" i="24"/>
  <c r="A18" i="23" l="1"/>
  <c r="C18" i="23"/>
  <c r="D18" i="23"/>
  <c r="E18" i="23"/>
  <c r="H18" i="23"/>
  <c r="I18" i="23"/>
  <c r="J18" i="23" s="1"/>
  <c r="L18" i="23"/>
  <c r="A19" i="23"/>
  <c r="C19" i="23"/>
  <c r="D19" i="23"/>
  <c r="E19" i="23"/>
  <c r="H19" i="23" s="1"/>
  <c r="L19" i="23"/>
  <c r="M28" i="10"/>
  <c r="D15" i="22"/>
  <c r="D16" i="22"/>
  <c r="D17" i="22"/>
  <c r="N28" i="10"/>
  <c r="I19" i="23" l="1"/>
  <c r="J19" i="23" s="1"/>
  <c r="F28" i="10"/>
  <c r="E28" i="10"/>
  <c r="I28" i="10" s="1"/>
  <c r="K26" i="25"/>
  <c r="G26" i="25"/>
  <c r="F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5" i="25" s="1"/>
  <c r="L8" i="25"/>
  <c r="H8" i="25"/>
  <c r="E8" i="25"/>
  <c r="N26" i="24"/>
  <c r="M26" i="24"/>
  <c r="K26" i="24"/>
  <c r="G26" i="24"/>
  <c r="F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5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L16" i="22"/>
  <c r="H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D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K28" i="10"/>
  <c r="H16" i="22" l="1"/>
  <c r="I16" i="22"/>
  <c r="J16" i="22" s="1"/>
  <c r="I17" i="22"/>
  <c r="J17" i="22" s="1"/>
  <c r="L1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H15" i="25"/>
  <c r="H16" i="25"/>
  <c r="H17" i="25"/>
  <c r="H18" i="25"/>
  <c r="H19" i="25"/>
  <c r="H20" i="25"/>
  <c r="H21" i="25"/>
  <c r="H22" i="25"/>
  <c r="H23" i="25"/>
  <c r="H24" i="25"/>
  <c r="H25" i="25"/>
  <c r="E26" i="25"/>
  <c r="L14" i="24"/>
  <c r="L15" i="24"/>
  <c r="L16" i="24"/>
  <c r="L17" i="24"/>
  <c r="L20" i="24"/>
  <c r="L21" i="24"/>
  <c r="L22" i="24"/>
  <c r="L23" i="24"/>
  <c r="L24" i="24"/>
  <c r="L25" i="24"/>
  <c r="H14" i="24"/>
  <c r="H15" i="24"/>
  <c r="H16" i="24"/>
  <c r="H17" i="24"/>
  <c r="H20" i="24"/>
  <c r="H21" i="24"/>
  <c r="H22" i="24"/>
  <c r="H23" i="24"/>
  <c r="H24" i="24"/>
  <c r="H25" i="24"/>
  <c r="E26" i="24"/>
  <c r="L14" i="23"/>
  <c r="L15" i="23"/>
  <c r="L16" i="23"/>
  <c r="L17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2" s="1"/>
  <c r="L28" i="10"/>
  <c r="I26" i="25" l="1"/>
  <c r="J26" i="25" s="1"/>
  <c r="L26" i="25"/>
  <c r="H26" i="25"/>
  <c r="I26" i="24"/>
  <c r="J26" i="24" s="1"/>
  <c r="L26" i="24"/>
  <c r="H26" i="24"/>
  <c r="I28" i="23"/>
  <c r="J28" i="23" s="1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<sst xmlns="http://schemas.openxmlformats.org/spreadsheetml/2006/main" count="213" uniqueCount="49">
  <si>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</si>
  <si>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</si>
  <si>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</si>
  <si>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</si>
  <si>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</si>
  <si>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</si>
  <si>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</si>
  <si>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</si>
  <si>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</si>
  <si>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</si>
  <si>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</si>
  <si>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</si>
  <si>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</si>
  <si>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</si>
  <si>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</si>
  <si>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</si>
  <si>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</si>
  <si>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</si>
  <si>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</si>
  <si>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</si>
  <si>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</si>
  <si>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</si>
  <si>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</si>
  <si>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</si>
  <si>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</si>
  <si>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</si>
  <si>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</si>
  <si>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</si>
  <si>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</si>
  <si>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</si>
  <si>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</si>
  <si>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</si>
  <si>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</si>
  <si>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</si>
  <si>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</si>
  <si>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</si>
  <si>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</si>
  <si>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</si>
  <si>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CÁLCULO INTEGRAL</t>
  </si>
  <si>
    <t>QUÍMICA</t>
  </si>
  <si>
    <t>204 B</t>
  </si>
  <si>
    <t>204C</t>
  </si>
  <si>
    <t>204A</t>
  </si>
  <si>
    <t>ISC</t>
  </si>
  <si>
    <t>FEBRERO-JULIO 2023</t>
  </si>
  <si>
    <t>S/E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</si>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</sst>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9" zoomScale="85" zoomScaleNormal="85" zoomScaleSheetLayoutView="100" workbookViewId="0">
      <selection activeCell="A18" sqref="A18:F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7" t="s">
        <v>44</v>
      </c>
      <c r="M8" s="37"/>
      <c r="N8" s="37"/>
    </row>
    <row r="10" spans="1:14" x14ac:dyDescent="0.2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8" t="s">
        <v>38</v>
      </c>
      <c r="B14" s="9" t="s">
        <v>21</v>
      </c>
      <c r="C14" s="9" t="s">
        <v>40</v>
      </c>
      <c r="D14" s="9" t="s">
        <v>43</v>
      </c>
      <c r="E14" s="9">
        <v>19</v>
      </c>
      <c r="F14" s="9">
        <v>2</v>
      </c>
      <c r="G14" s="9"/>
      <c r="H14" s="10"/>
      <c r="I14" s="9">
        <v>17</v>
      </c>
      <c r="J14" s="10"/>
      <c r="K14" s="9">
        <v>0</v>
      </c>
      <c r="L14" s="10">
        <v>0</v>
      </c>
      <c r="M14" s="9">
        <v>50</v>
      </c>
      <c r="N14" s="15">
        <v>0.78900000000000003</v>
      </c>
    </row>
    <row r="15" spans="1:14" s="11" customFormat="1" x14ac:dyDescent="0.2">
      <c r="A15" s="8" t="s">
        <v>38</v>
      </c>
      <c r="B15" s="9" t="s">
        <v>21</v>
      </c>
      <c r="C15" s="9" t="s">
        <v>41</v>
      </c>
      <c r="D15" s="9" t="s">
        <v>43</v>
      </c>
      <c r="E15" s="9">
        <v>17</v>
      </c>
      <c r="F15" s="9">
        <v>7</v>
      </c>
      <c r="G15" s="9"/>
      <c r="H15" s="10"/>
      <c r="I15" s="9">
        <v>10</v>
      </c>
      <c r="J15" s="10"/>
      <c r="K15" s="9">
        <v>0</v>
      </c>
      <c r="L15" s="10">
        <v>0</v>
      </c>
      <c r="M15" s="9">
        <v>58</v>
      </c>
      <c r="N15" s="15">
        <v>0.70589999999999997</v>
      </c>
    </row>
    <row r="16" spans="1:14" s="11" customFormat="1" x14ac:dyDescent="0.2">
      <c r="A16" s="8" t="s">
        <v>39</v>
      </c>
      <c r="B16" s="9" t="s">
        <v>21</v>
      </c>
      <c r="C16" s="9" t="s">
        <v>42</v>
      </c>
      <c r="D16" s="9" t="s">
        <v>43</v>
      </c>
      <c r="E16" s="9">
        <v>34</v>
      </c>
      <c r="F16" s="9">
        <v>30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79</v>
      </c>
      <c r="N16" s="15">
        <v>0.19</v>
      </c>
    </row>
    <row r="17" spans="1:18" s="11" customFormat="1" x14ac:dyDescent="0.2">
      <c r="A17" s="8" t="s">
        <v>39</v>
      </c>
      <c r="B17" s="9" t="s">
        <v>21</v>
      </c>
      <c r="C17" s="9" t="s">
        <v>41</v>
      </c>
      <c r="D17" s="9" t="s">
        <v>43</v>
      </c>
      <c r="E17" s="9">
        <v>22</v>
      </c>
      <c r="F17" s="9">
        <v>13</v>
      </c>
      <c r="G17" s="9"/>
      <c r="H17" s="10"/>
      <c r="I17" s="9">
        <v>9</v>
      </c>
      <c r="J17" s="10"/>
      <c r="K17" s="9">
        <v>0</v>
      </c>
      <c r="L17" s="10">
        <v>0</v>
      </c>
      <c r="M17" s="9">
        <v>62</v>
      </c>
      <c r="N17" s="15">
        <v>0.63600000000000001</v>
      </c>
    </row>
    <row r="18" spans="1:18" s="11" customFormat="1" ht="15.75" customHeight="1" x14ac:dyDescent="0.2">
      <c r="A18" s="22" t="s">
        <v>38</v>
      </c>
      <c r="B18" s="23" t="s">
        <v>21</v>
      </c>
      <c r="C18" s="23" t="s">
        <v>40</v>
      </c>
      <c r="D18" s="23" t="s">
        <v>43</v>
      </c>
      <c r="E18" s="23">
        <v>19</v>
      </c>
      <c r="F18" s="23">
        <v>2</v>
      </c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22" t="s">
        <v>38</v>
      </c>
      <c r="B19" s="23" t="s">
        <v>21</v>
      </c>
      <c r="C19" s="23" t="s">
        <v>41</v>
      </c>
      <c r="D19" s="23" t="s">
        <v>43</v>
      </c>
      <c r="E19" s="23">
        <v>17</v>
      </c>
      <c r="F19" s="23">
        <v>7</v>
      </c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SUM(F14:F17)</f>
        <v>52</v>
      </c>
      <c r="G28" s="17"/>
      <c r="H28" s="18"/>
      <c r="I28" s="17">
        <f>(E28-SUM(F28:G28))-K28</f>
        <v>76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62.25</v>
      </c>
      <c r="N28" s="19">
        <f>SUM(N14:N17)/4</f>
        <v>0.58022499999999999</v>
      </c>
    </row>
    <row r="30" spans="1:18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MCIQ. INDRA DE LA O ORTIZ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MCIQ. INDRA DE LA O ORTIZ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8" t="s">
        <v>38</v>
      </c>
      <c r="B14" s="9" t="s">
        <v>45</v>
      </c>
      <c r="C14" s="9" t="s">
        <v>40</v>
      </c>
      <c r="D14" s="9" t="str">
        <f>'1'!D14</f>
        <v>ISC</v>
      </c>
      <c r="E14" s="9">
        <v>19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38</v>
      </c>
      <c r="B15" s="9" t="s">
        <v>45</v>
      </c>
      <c r="C15" s="9" t="s">
        <v>41</v>
      </c>
      <c r="D15" s="9" t="str">
        <f>'1'!D15</f>
        <v>ISC</v>
      </c>
      <c r="E15" s="9"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39</v>
      </c>
      <c r="B16" s="9">
        <v>2</v>
      </c>
      <c r="C16" s="9" t="s">
        <v>42</v>
      </c>
      <c r="D16" s="9" t="str">
        <f>'1'!D16</f>
        <v>ISC</v>
      </c>
      <c r="E16" s="9">
        <v>34</v>
      </c>
      <c r="F16" s="9">
        <v>34</v>
      </c>
      <c r="G16" s="9"/>
      <c r="H16" s="10">
        <f t="shared" ref="H16:H27" si="1">F16/E16</f>
        <v>1</v>
      </c>
      <c r="I16" s="9">
        <f t="shared" ref="I16:I27" si="2">(E16-SUM(F16:G16))-K16</f>
        <v>0</v>
      </c>
      <c r="J16" s="10">
        <f t="shared" ref="J16:J28" si="3">I16/E16</f>
        <v>0</v>
      </c>
      <c r="K16" s="9"/>
      <c r="L16" s="10">
        <f t="shared" si="0"/>
        <v>0</v>
      </c>
      <c r="M16" s="9">
        <v>87.26</v>
      </c>
      <c r="N16" s="15">
        <v>0.21</v>
      </c>
    </row>
    <row r="17" spans="1:14" s="11" customFormat="1" x14ac:dyDescent="0.2">
      <c r="A17" s="8" t="s">
        <v>39</v>
      </c>
      <c r="B17" s="9">
        <v>2</v>
      </c>
      <c r="C17" s="9" t="s">
        <v>41</v>
      </c>
      <c r="D17" s="9" t="str">
        <f>'1'!D17</f>
        <v>ISC</v>
      </c>
      <c r="E17" s="9">
        <v>22</v>
      </c>
      <c r="F17" s="9">
        <v>15</v>
      </c>
      <c r="G17" s="9"/>
      <c r="H17" s="10">
        <f t="shared" si="1"/>
        <v>0.68181818181818177</v>
      </c>
      <c r="I17" s="9">
        <f t="shared" si="2"/>
        <v>7</v>
      </c>
      <c r="J17" s="10">
        <f t="shared" si="3"/>
        <v>0.31818181818181818</v>
      </c>
      <c r="K17" s="9"/>
      <c r="L17" s="10">
        <f t="shared" si="0"/>
        <v>0</v>
      </c>
      <c r="M17" s="9">
        <v>65.900000000000006</v>
      </c>
      <c r="N17" s="15">
        <v>0.16</v>
      </c>
    </row>
    <row r="18" spans="1:14" s="11" customFormat="1" ht="14.25" customHeight="1" x14ac:dyDescent="0.2">
      <c r="A18" s="23" t="str">
        <f>'1'!A18</f>
        <v>CÁLCULO INTEGRAL</v>
      </c>
      <c r="B18" s="23"/>
      <c r="C18" s="23" t="str">
        <f>'1'!C18</f>
        <v>204 B</v>
      </c>
      <c r="D18" s="23" t="str">
        <f>'1'!D18</f>
        <v>ISC</v>
      </c>
      <c r="E18" s="23">
        <f>'1'!E18</f>
        <v>19</v>
      </c>
      <c r="F18" s="23"/>
      <c r="G18" s="23"/>
      <c r="H18" s="24">
        <f t="shared" si="1"/>
        <v>0</v>
      </c>
      <c r="I18" s="23">
        <f t="shared" si="2"/>
        <v>19</v>
      </c>
      <c r="J18" s="24">
        <f t="shared" si="3"/>
        <v>1</v>
      </c>
      <c r="K18" s="23"/>
      <c r="L18" s="24">
        <f t="shared" si="0"/>
        <v>0</v>
      </c>
      <c r="M18" s="9"/>
      <c r="N18" s="15"/>
    </row>
    <row r="19" spans="1:14" s="11" customFormat="1" x14ac:dyDescent="0.2">
      <c r="A19" s="23" t="str">
        <f>'1'!A19</f>
        <v>CÁLCULO INTEGRAL</v>
      </c>
      <c r="B19" s="23"/>
      <c r="C19" s="23" t="str">
        <f>'1'!C19</f>
        <v>204C</v>
      </c>
      <c r="D19" s="23" t="str">
        <f>'1'!D19</f>
        <v>ISC</v>
      </c>
      <c r="E19" s="23">
        <f>'1'!E19</f>
        <v>17</v>
      </c>
      <c r="F19" s="23"/>
      <c r="G19" s="23"/>
      <c r="H19" s="24">
        <f t="shared" si="1"/>
        <v>0</v>
      </c>
      <c r="I19" s="23">
        <f t="shared" si="2"/>
        <v>17</v>
      </c>
      <c r="J19" s="24">
        <f t="shared" si="3"/>
        <v>1</v>
      </c>
      <c r="K19" s="23"/>
      <c r="L19" s="24">
        <f t="shared" si="0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49</v>
      </c>
      <c r="G28" s="17">
        <f>SUM(G14:G27)</f>
        <v>0</v>
      </c>
      <c r="H28" s="18">
        <f>SUM(F28:G28)/E28</f>
        <v>0.3828125</v>
      </c>
      <c r="I28" s="17">
        <f>(E28-SUM(F28:G28))-K28</f>
        <v>79</v>
      </c>
      <c r="J28" s="18">
        <f t="shared" si="3"/>
        <v>0.6171875</v>
      </c>
      <c r="K28" s="17">
        <f>SUM(K14:K27)</f>
        <v>0</v>
      </c>
      <c r="L28" s="18">
        <f t="shared" si="0"/>
        <v>0</v>
      </c>
      <c r="M28" s="17">
        <f>AVERAGE(M14:M27)</f>
        <v>76.580000000000013</v>
      </c>
      <c r="N28" s="19">
        <f>AVERAGE(N14:N27)</f>
        <v>0.185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MCIQ. INDRA DE LA O ORTIZ</v>
      </c>
      <c r="C37" s="43"/>
      <c r="D37" s="43"/>
      <c r="E37" s="13"/>
      <c r="F37" s="13"/>
      <c r="G37" s="43" t="s">
        <v>36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MCIQ. INDRA DE LA O ORTIZ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CÁLCULO INTEGRAL</v>
      </c>
      <c r="B14" s="9" t="s">
        <v>46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7</v>
      </c>
      <c r="G14" s="9"/>
      <c r="H14" s="10">
        <f t="shared" ref="H14:H27" si="0">F14/E14</f>
        <v>0.36842105263157893</v>
      </c>
      <c r="I14" s="9">
        <f t="shared" ref="I14:I28" si="1">(E14-SUM(F14:G14))-K14</f>
        <v>12</v>
      </c>
      <c r="J14" s="10">
        <f t="shared" ref="J14:J28" si="2">I14/E14</f>
        <v>0.63157894736842102</v>
      </c>
      <c r="K14" s="9"/>
      <c r="L14" s="10">
        <f t="shared" ref="L14:L28" si="3">K14/E14</f>
        <v>0</v>
      </c>
      <c r="M14" s="9">
        <v>29.36</v>
      </c>
      <c r="N14" s="15">
        <v>0.36840000000000001</v>
      </c>
    </row>
    <row r="15" spans="1:14" s="11" customFormat="1" x14ac:dyDescent="0.2">
      <c r="A15" s="9" t="str">
        <f>'1'!A15</f>
        <v>CÁLCULO INTEGRAL</v>
      </c>
      <c r="B15" s="9" t="s">
        <v>46</v>
      </c>
      <c r="C15" s="9" t="str">
        <f>'1'!C15</f>
        <v>204C</v>
      </c>
      <c r="D15" s="9" t="str">
        <f>'1'!D15</f>
        <v>ISC</v>
      </c>
      <c r="E15" s="9">
        <f>'1'!E15</f>
        <v>17</v>
      </c>
      <c r="F15" s="9">
        <v>8</v>
      </c>
      <c r="G15" s="9"/>
      <c r="H15" s="10">
        <f t="shared" si="0"/>
        <v>0.47058823529411764</v>
      </c>
      <c r="I15" s="9">
        <f t="shared" si="1"/>
        <v>9</v>
      </c>
      <c r="J15" s="10">
        <f t="shared" si="2"/>
        <v>0.52941176470588236</v>
      </c>
      <c r="K15" s="9"/>
      <c r="L15" s="10">
        <f t="shared" si="3"/>
        <v>0</v>
      </c>
      <c r="M15" s="9">
        <v>37</v>
      </c>
      <c r="N15" s="15">
        <v>0.47049999999999997</v>
      </c>
    </row>
    <row r="16" spans="1:14" s="11" customFormat="1" x14ac:dyDescent="0.2">
      <c r="A16" s="9" t="str">
        <f>'1'!A16</f>
        <v>QUÍMICA</v>
      </c>
      <c r="B16" s="9" t="s">
        <v>47</v>
      </c>
      <c r="C16" s="9" t="str">
        <f>'1'!C16</f>
        <v>204A</v>
      </c>
      <c r="D16" s="9" t="str">
        <f>'1'!D16</f>
        <v>ISC</v>
      </c>
      <c r="E16" s="9">
        <f>'1'!E16</f>
        <v>34</v>
      </c>
      <c r="F16" s="9">
        <v>33</v>
      </c>
      <c r="G16" s="9"/>
      <c r="H16" s="10">
        <f>F16/E16</f>
        <v>0.97058823529411764</v>
      </c>
      <c r="I16" s="9">
        <f>(E16-SUM(F16:G16))-K16</f>
        <v>1</v>
      </c>
      <c r="J16" s="10">
        <f>I16/E16</f>
        <v>2.9411764705882353E-2</v>
      </c>
      <c r="K16" s="9"/>
      <c r="L16" s="10">
        <f>K16/E16</f>
        <v>0</v>
      </c>
      <c r="M16" s="9">
        <v>84.97</v>
      </c>
      <c r="N16" s="15">
        <v>0.70579999999999998</v>
      </c>
    </row>
    <row r="17" spans="1:14" s="11" customFormat="1" x14ac:dyDescent="0.2">
      <c r="A17" s="9" t="str">
        <f>'1'!A17</f>
        <v>QUÍMICA</v>
      </c>
      <c r="B17" s="9" t="s">
        <v>47</v>
      </c>
      <c r="C17" s="9" t="str">
        <f>'1'!C17</f>
        <v>204C</v>
      </c>
      <c r="D17" s="9" t="str">
        <f>'1'!D17</f>
        <v>ISC</v>
      </c>
      <c r="E17" s="9">
        <f>'1'!E17</f>
        <v>22</v>
      </c>
      <c r="F17" s="9">
        <v>15</v>
      </c>
      <c r="G17" s="9"/>
      <c r="H17" s="10">
        <f>F17/E17</f>
        <v>0.68181818181818177</v>
      </c>
      <c r="I17" s="9">
        <f>(E17-SUM(F17:G17))-K17</f>
        <v>7</v>
      </c>
      <c r="J17" s="10">
        <f>I17/E17</f>
        <v>0.31818181818181818</v>
      </c>
      <c r="K17" s="9"/>
      <c r="L17" s="10">
        <f>K17/E17</f>
        <v>0</v>
      </c>
      <c r="M17" s="9">
        <v>55.45</v>
      </c>
      <c r="N17" s="15">
        <v>0.68179999999999996</v>
      </c>
    </row>
    <row r="18" spans="1:14" s="11" customFormat="1" ht="17.25" customHeight="1" x14ac:dyDescent="0.2">
      <c r="A18" s="9" t="str">
        <f>'1'!A18</f>
        <v>CÁLCULO INTEGRAL</v>
      </c>
      <c r="B18" s="9" t="s">
        <v>47</v>
      </c>
      <c r="C18" s="9" t="str">
        <f>'1'!C18</f>
        <v>204 B</v>
      </c>
      <c r="D18" s="9" t="str">
        <f>'1'!D18</f>
        <v>ISC</v>
      </c>
      <c r="E18" s="9">
        <f>'1'!E18</f>
        <v>19</v>
      </c>
      <c r="F18" s="9">
        <v>10</v>
      </c>
      <c r="G18" s="9"/>
      <c r="H18" s="10">
        <f t="shared" si="0"/>
        <v>0.52631578947368418</v>
      </c>
      <c r="I18" s="9">
        <f t="shared" si="1"/>
        <v>9</v>
      </c>
      <c r="J18" s="10">
        <f t="shared" si="2"/>
        <v>0.47368421052631576</v>
      </c>
      <c r="K18" s="9"/>
      <c r="L18" s="10">
        <f t="shared" si="3"/>
        <v>0</v>
      </c>
      <c r="M18" s="9">
        <v>41.9</v>
      </c>
      <c r="N18" s="15">
        <v>0.52600000000000002</v>
      </c>
    </row>
    <row r="19" spans="1:14" s="11" customFormat="1" x14ac:dyDescent="0.2">
      <c r="A19" s="9" t="str">
        <f>'1'!A19</f>
        <v>CÁLCULO INTEGRAL</v>
      </c>
      <c r="B19" s="9" t="s">
        <v>47</v>
      </c>
      <c r="C19" s="9" t="str">
        <f>'1'!C19</f>
        <v>204C</v>
      </c>
      <c r="D19" s="9" t="str">
        <f>'1'!D19</f>
        <v>ISC</v>
      </c>
      <c r="E19" s="9">
        <f>'1'!E19</f>
        <v>17</v>
      </c>
      <c r="F19" s="9">
        <v>10</v>
      </c>
      <c r="G19" s="9"/>
      <c r="H19" s="10">
        <f t="shared" si="0"/>
        <v>0.58823529411764708</v>
      </c>
      <c r="I19" s="9">
        <f t="shared" si="1"/>
        <v>7</v>
      </c>
      <c r="J19" s="10">
        <f t="shared" si="2"/>
        <v>0.41176470588235292</v>
      </c>
      <c r="K19" s="9"/>
      <c r="L19" s="10">
        <f t="shared" si="3"/>
        <v>0</v>
      </c>
      <c r="M19" s="9">
        <v>46.7</v>
      </c>
      <c r="N19" s="15">
        <v>0.58819999999999995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83</v>
      </c>
      <c r="G28" s="17">
        <f>SUM(G14:G27)</f>
        <v>0</v>
      </c>
      <c r="H28" s="18">
        <f>SUM(F28:G28)/E28</f>
        <v>0.6484375</v>
      </c>
      <c r="I28" s="17">
        <f t="shared" si="1"/>
        <v>45</v>
      </c>
      <c r="J28" s="18">
        <f t="shared" si="2"/>
        <v>0.3515625</v>
      </c>
      <c r="K28" s="17">
        <f>SUM(K14:K27)</f>
        <v>0</v>
      </c>
      <c r="L28" s="18">
        <f t="shared" si="3"/>
        <v>0</v>
      </c>
      <c r="M28" s="17">
        <f>AVERAGE(M14:M27)</f>
        <v>49.23</v>
      </c>
      <c r="N28" s="19">
        <f>AVERAGE(N14:N27)</f>
        <v>0.5567833333333333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MCIQ. INDRA DE LA O ORTIZ</v>
      </c>
      <c r="C37" s="43"/>
      <c r="D37" s="43"/>
      <c r="E37" s="13"/>
      <c r="F37" s="13"/>
      <c r="G37" s="43" t="s">
        <v>36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opLeftCell="A7"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MCIQ. INDRA DE LA O ORTIZ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CÁLCULO INTEGRAL</v>
      </c>
      <c r="B14" s="9" t="s">
        <v>48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11</v>
      </c>
      <c r="G14" s="9"/>
      <c r="H14" s="10">
        <f t="shared" ref="H14:L25" si="0">F14/E14</f>
        <v>0.57894736842105265</v>
      </c>
      <c r="I14" s="9">
        <v>8</v>
      </c>
      <c r="J14" s="10">
        <f t="shared" ref="J14:J26" si="1">I14/E14</f>
        <v>0.42105263157894735</v>
      </c>
      <c r="K14" s="9"/>
      <c r="L14" s="10">
        <f t="shared" ref="L14:L26" si="2">K14/E14</f>
        <v>0</v>
      </c>
      <c r="M14" s="9">
        <v>47.58</v>
      </c>
      <c r="N14" s="15">
        <v>0.57889999999999997</v>
      </c>
    </row>
    <row r="15" spans="1:14" s="11" customFormat="1" x14ac:dyDescent="0.2">
      <c r="A15" s="9" t="str">
        <f>'1'!A15</f>
        <v>CÁLCULO INTEGRAL</v>
      </c>
      <c r="B15" s="9" t="s">
        <v>48</v>
      </c>
      <c r="C15" s="9" t="str">
        <f>'1'!C15</f>
        <v>204C</v>
      </c>
      <c r="D15" s="9" t="str">
        <f>'1'!D15</f>
        <v>ISC</v>
      </c>
      <c r="E15" s="9">
        <f>'1'!E15</f>
        <v>17</v>
      </c>
      <c r="F15" s="9">
        <v>11</v>
      </c>
      <c r="G15" s="9"/>
      <c r="H15" s="10">
        <f t="shared" si="0"/>
        <v>0.6470588235294118</v>
      </c>
      <c r="I15" s="9">
        <v>6</v>
      </c>
      <c r="J15" s="10">
        <f t="shared" si="1"/>
        <v>0.35294117647058826</v>
      </c>
      <c r="K15" s="9"/>
      <c r="L15" s="10">
        <f t="shared" si="2"/>
        <v>0</v>
      </c>
      <c r="M15" s="9">
        <v>52.88</v>
      </c>
      <c r="N15" s="15">
        <v>0.64700000000000002</v>
      </c>
    </row>
    <row r="16" spans="1:14" s="11" customFormat="1" x14ac:dyDescent="0.2">
      <c r="A16" s="9" t="str">
        <f>'1'!A16</f>
        <v>QUÍMICA</v>
      </c>
      <c r="B16" s="9" t="s">
        <v>48</v>
      </c>
      <c r="C16" s="9" t="str">
        <f>'1'!C16</f>
        <v>204A</v>
      </c>
      <c r="D16" s="9" t="str">
        <f>'1'!D16</f>
        <v>ISC</v>
      </c>
      <c r="E16" s="9">
        <f>'1'!E16</f>
        <v>34</v>
      </c>
      <c r="F16" s="9">
        <v>5</v>
      </c>
      <c r="G16" s="9"/>
      <c r="H16" s="10">
        <f t="shared" si="0"/>
        <v>0.14705882352941177</v>
      </c>
      <c r="I16" s="9">
        <v>29</v>
      </c>
      <c r="J16" s="10">
        <f t="shared" si="1"/>
        <v>0.8529411764705882</v>
      </c>
      <c r="K16" s="9"/>
      <c r="L16" s="10">
        <f t="shared" si="2"/>
        <v>0</v>
      </c>
      <c r="M16" s="9">
        <v>12.58</v>
      </c>
      <c r="N16" s="15">
        <v>0.14699999999999999</v>
      </c>
    </row>
    <row r="17" spans="1:14" s="11" customFormat="1" x14ac:dyDescent="0.2">
      <c r="A17" s="9" t="str">
        <f>'1'!A17</f>
        <v>QUÍMICA</v>
      </c>
      <c r="B17" s="9" t="s">
        <v>48</v>
      </c>
      <c r="C17" s="9" t="str">
        <f>'1'!C17</f>
        <v>204C</v>
      </c>
      <c r="D17" s="9" t="str">
        <f>'1'!D17</f>
        <v>ISC</v>
      </c>
      <c r="E17" s="9">
        <f>'1'!E17</f>
        <v>22</v>
      </c>
      <c r="F17" s="9">
        <v>4</v>
      </c>
      <c r="G17" s="9"/>
      <c r="H17" s="10">
        <f t="shared" si="0"/>
        <v>0.18181818181818182</v>
      </c>
      <c r="I17" s="9">
        <v>18</v>
      </c>
      <c r="J17" s="10">
        <f t="shared" si="1"/>
        <v>0.81818181818181823</v>
      </c>
      <c r="K17" s="9"/>
      <c r="L17" s="10">
        <f t="shared" si="2"/>
        <v>0</v>
      </c>
      <c r="M17" s="9">
        <v>14.77</v>
      </c>
      <c r="N17" s="15">
        <v>0.18179999999999999</v>
      </c>
    </row>
    <row r="18" spans="1:14" s="11" customFormat="1" x14ac:dyDescent="0.2">
      <c r="A18" s="9">
        <v>0</v>
      </c>
      <c r="B18" s="9"/>
      <c r="C18" s="9">
        <v>0</v>
      </c>
      <c r="D18" s="9">
        <v>0</v>
      </c>
      <c r="E18" s="9"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0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>
        <v>0</v>
      </c>
      <c r="B19" s="9"/>
      <c r="C19" s="9">
        <v>0</v>
      </c>
      <c r="D19" s="9">
        <v>0</v>
      </c>
      <c r="E19" s="9">
        <v>0</v>
      </c>
      <c r="F19" s="9"/>
      <c r="G19" s="9"/>
      <c r="H19" s="10" t="e">
        <f t="shared" si="0"/>
        <v>#DIV/0!</v>
      </c>
      <c r="I19" s="9">
        <v>0</v>
      </c>
      <c r="J19" s="10" t="e">
        <f t="shared" si="0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ref="I20:I26" si="3">(E20-SUM(F20:G20))-K20</f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92</v>
      </c>
      <c r="F26" s="17">
        <f>SUM(F14:F25)</f>
        <v>31</v>
      </c>
      <c r="G26" s="17">
        <f>SUM(G14:G25)</f>
        <v>0</v>
      </c>
      <c r="H26" s="18">
        <f>SUM(F26:G26)/E26</f>
        <v>0.33695652173913043</v>
      </c>
      <c r="I26" s="17">
        <f t="shared" si="3"/>
        <v>61</v>
      </c>
      <c r="J26" s="18">
        <f t="shared" si="1"/>
        <v>0.66304347826086951</v>
      </c>
      <c r="K26" s="17">
        <f>SUM(K14:K25)</f>
        <v>0</v>
      </c>
      <c r="L26" s="18">
        <f t="shared" si="2"/>
        <v>0</v>
      </c>
      <c r="M26" s="17">
        <f>AVERAGE(M14:M25)</f>
        <v>31.952500000000001</v>
      </c>
      <c r="N26" s="19">
        <f>AVERAGE(N14:N25)</f>
        <v>0.38867499999999999</v>
      </c>
    </row>
    <row r="28" spans="1:14" ht="120" customHeight="1" x14ac:dyDescent="0.2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40" t="s">
        <v>27</v>
      </c>
      <c r="C31" s="40"/>
      <c r="D31" s="40"/>
      <c r="G31" s="25" t="s">
        <v>28</v>
      </c>
      <c r="H31" s="25"/>
      <c r="I31" s="25"/>
      <c r="J31" s="25"/>
    </row>
    <row r="32" spans="1:14" ht="62.25" customHeight="1" x14ac:dyDescent="0.2">
      <c r="B32" s="41"/>
      <c r="C32" s="41"/>
      <c r="D32" s="41"/>
      <c r="G32" s="37"/>
      <c r="H32" s="37"/>
      <c r="I32" s="37"/>
      <c r="J32" s="37"/>
    </row>
    <row r="33" spans="1:10" hidden="1" x14ac:dyDescent="0.2">
      <c r="A33" s="42" t="e">
        <v>#REF!</v>
      </c>
      <c r="B33" s="42"/>
      <c r="C33" s="6"/>
      <c r="E33" s="42"/>
      <c r="F33" s="42"/>
      <c r="G33" s="42"/>
      <c r="H33" s="42"/>
    </row>
    <row r="34" spans="1:10" hidden="1" x14ac:dyDescent="0.2"/>
    <row r="35" spans="1:10" ht="45" customHeight="1" x14ac:dyDescent="0.2">
      <c r="B35" s="43" t="str">
        <f>B10</f>
        <v>MCIQ. INDRA DE LA O ORTIZ</v>
      </c>
      <c r="C35" s="43"/>
      <c r="D35" s="43"/>
      <c r="E35" s="13"/>
      <c r="F35" s="13"/>
      <c r="G35" s="43"/>
      <c r="H35" s="43"/>
      <c r="I35" s="43"/>
      <c r="J35" s="43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"/>
  <sheetViews>
    <sheetView tabSelected="1" zoomScaleNormal="100" zoomScaleSheetLayoutView="100" workbookViewId="0">
      <selection activeCell="N12" sqref="N12:N13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7" t="str">
        <f>'1'!L8</f>
        <v>FEBRERO-JULIO 2023</v>
      </c>
      <c r="M8" s="37"/>
      <c r="N8" s="37"/>
    </row>
    <row r="10" spans="1:14" x14ac:dyDescent="0.2">
      <c r="A10" s="4" t="s">
        <v>8</v>
      </c>
      <c r="B10" s="37" t="str">
        <f>'1'!B10</f>
        <v>MCIQ. INDRA DE LA O ORTIZ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CÁLCULO INTEGRAL</v>
      </c>
      <c r="B14" s="21" t="s">
        <v>37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4</v>
      </c>
      <c r="G14" s="9">
        <v>9</v>
      </c>
      <c r="H14" s="10">
        <v>0.68</v>
      </c>
      <c r="I14" s="9">
        <f t="shared" ref="I14:I26" si="0">(E14-SUM(F14:G14))-K14</f>
        <v>6</v>
      </c>
      <c r="J14" s="10">
        <f t="shared" ref="J14:J26" si="1">I14/E14</f>
        <v>0.31578947368421051</v>
      </c>
      <c r="K14" s="9">
        <v>0</v>
      </c>
      <c r="L14" s="10">
        <f t="shared" ref="L14:L26" si="2">K14/E14</f>
        <v>0</v>
      </c>
      <c r="M14" s="9">
        <v>53</v>
      </c>
      <c r="N14" s="15">
        <v>0.68420000000000003</v>
      </c>
    </row>
    <row r="15" spans="1:14" s="11" customFormat="1" x14ac:dyDescent="0.2">
      <c r="A15" s="9" t="str">
        <f>'1'!A15</f>
        <v>CÁLCULO INTEGRAL</v>
      </c>
      <c r="B15" s="21" t="s">
        <v>37</v>
      </c>
      <c r="C15" s="9" t="str">
        <f>'1'!C15</f>
        <v>204C</v>
      </c>
      <c r="D15" s="9" t="str">
        <f>'1'!D15</f>
        <v>ISC</v>
      </c>
      <c r="E15" s="9">
        <f>'1'!E15</f>
        <v>17</v>
      </c>
      <c r="F15" s="9">
        <v>0</v>
      </c>
      <c r="G15" s="9">
        <v>11</v>
      </c>
      <c r="H15" s="10">
        <f t="shared" ref="H15:H25" si="3">F15/E15</f>
        <v>0</v>
      </c>
      <c r="I15" s="9">
        <f t="shared" si="0"/>
        <v>6</v>
      </c>
      <c r="J15" s="10">
        <f t="shared" si="1"/>
        <v>0.35294117647058826</v>
      </c>
      <c r="K15" s="9">
        <v>0</v>
      </c>
      <c r="L15" s="10">
        <f t="shared" si="2"/>
        <v>0</v>
      </c>
      <c r="M15" s="9">
        <v>51</v>
      </c>
      <c r="N15" s="15">
        <v>0.65</v>
      </c>
    </row>
    <row r="16" spans="1:14" s="11" customFormat="1" x14ac:dyDescent="0.2">
      <c r="A16" s="9" t="str">
        <f>'1'!A16</f>
        <v>QUÍMICA</v>
      </c>
      <c r="B16" s="21" t="s">
        <v>37</v>
      </c>
      <c r="C16" s="9" t="str">
        <f>'1'!C16</f>
        <v>204A</v>
      </c>
      <c r="D16" s="9" t="str">
        <f>'1'!D16</f>
        <v>ISC</v>
      </c>
      <c r="E16" s="9">
        <f>'1'!E16</f>
        <v>34</v>
      </c>
      <c r="F16" s="9">
        <v>5</v>
      </c>
      <c r="G16" s="9">
        <v>29</v>
      </c>
      <c r="H16" s="10">
        <f t="shared" si="3"/>
        <v>0.14705882352941177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82</v>
      </c>
      <c r="N16" s="15">
        <v>0.59</v>
      </c>
    </row>
    <row r="17" spans="1:14" s="11" customFormat="1" x14ac:dyDescent="0.2">
      <c r="A17" s="9" t="str">
        <f>'1'!A17</f>
        <v>QUÍMICA</v>
      </c>
      <c r="B17" s="21" t="s">
        <v>37</v>
      </c>
      <c r="C17" s="9" t="str">
        <f>'1'!C17</f>
        <v>204C</v>
      </c>
      <c r="D17" s="9" t="str">
        <f>'1'!D17</f>
        <v>ISC</v>
      </c>
      <c r="E17" s="9">
        <f>'1'!E17</f>
        <v>22</v>
      </c>
      <c r="F17" s="9">
        <v>4</v>
      </c>
      <c r="G17" s="9">
        <v>14</v>
      </c>
      <c r="H17" s="10">
        <f t="shared" si="3"/>
        <v>0.18181818181818182</v>
      </c>
      <c r="I17" s="9">
        <f t="shared" si="0"/>
        <v>4</v>
      </c>
      <c r="J17" s="10">
        <f t="shared" si="1"/>
        <v>0.18181818181818182</v>
      </c>
      <c r="K17" s="9">
        <v>0</v>
      </c>
      <c r="L17" s="10">
        <f t="shared" si="2"/>
        <v>0</v>
      </c>
      <c r="M17" s="9">
        <v>66</v>
      </c>
      <c r="N17" s="15">
        <v>0.82</v>
      </c>
    </row>
    <row r="18" spans="1:14" s="11" customFormat="1" x14ac:dyDescent="0.2">
      <c r="A18" s="9">
        <f>'1'!A20</f>
        <v>0</v>
      </c>
      <c r="B18" s="9"/>
      <c r="C18" s="9">
        <f>'1'!C20</f>
        <v>0</v>
      </c>
      <c r="D18" s="9">
        <f>'1'!D20</f>
        <v>0</v>
      </c>
      <c r="E18" s="9">
        <f>'1'!E20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'1'!A21</f>
        <v>0</v>
      </c>
      <c r="B19" s="9"/>
      <c r="C19" s="9">
        <f>'1'!C21</f>
        <v>0</v>
      </c>
      <c r="D19" s="9">
        <f>'1'!D21</f>
        <v>0</v>
      </c>
      <c r="E19" s="9">
        <f>'1'!E21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'1'!A22</f>
        <v>0</v>
      </c>
      <c r="B20" s="9"/>
      <c r="C20" s="9">
        <f>'1'!C22</f>
        <v>0</v>
      </c>
      <c r="D20" s="9">
        <f>'1'!D22</f>
        <v>0</v>
      </c>
      <c r="E20" s="9">
        <f>'1'!E22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ht="16.5" customHeight="1" x14ac:dyDescent="0.2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92</v>
      </c>
      <c r="F26" s="17">
        <f>SUM(F14:F25)</f>
        <v>13</v>
      </c>
      <c r="G26" s="17">
        <f>SUM(G14:G25)</f>
        <v>63</v>
      </c>
      <c r="H26" s="18">
        <f>SUM(F26:G26)/E26</f>
        <v>0.82608695652173914</v>
      </c>
      <c r="I26" s="17">
        <f t="shared" si="0"/>
        <v>16</v>
      </c>
      <c r="J26" s="18">
        <f t="shared" si="1"/>
        <v>0.17391304347826086</v>
      </c>
      <c r="K26" s="17">
        <f>SUM(K14:K25)</f>
        <v>0</v>
      </c>
      <c r="L26" s="18">
        <f t="shared" si="2"/>
        <v>0</v>
      </c>
      <c r="M26" s="17">
        <f>AVERAGE(M14:M25)</f>
        <v>63</v>
      </c>
      <c r="N26" s="19">
        <f>AVERAGE(N14:N25)</f>
        <v>0.68604999999999994</v>
      </c>
    </row>
    <row r="28" spans="1:14" ht="120" customHeight="1" x14ac:dyDescent="0.2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40" t="s">
        <v>27</v>
      </c>
      <c r="C31" s="40"/>
      <c r="D31" s="40"/>
      <c r="G31" s="25" t="s">
        <v>28</v>
      </c>
      <c r="H31" s="25"/>
      <c r="I31" s="25"/>
      <c r="J31" s="25"/>
    </row>
    <row r="32" spans="1:14" ht="62.25" customHeight="1" x14ac:dyDescent="0.2">
      <c r="B32" s="41"/>
      <c r="C32" s="41"/>
      <c r="D32" s="41"/>
      <c r="G32" s="37"/>
      <c r="H32" s="37"/>
      <c r="I32" s="37"/>
      <c r="J32" s="37"/>
    </row>
    <row r="33" spans="1:10" hidden="1" x14ac:dyDescent="0.2">
      <c r="A33" s="42" t="e">
        <v>#REF!</v>
      </c>
      <c r="B33" s="42"/>
      <c r="C33" s="6"/>
      <c r="E33" s="42"/>
      <c r="F33" s="42"/>
      <c r="G33" s="42"/>
      <c r="H33" s="42"/>
    </row>
    <row r="34" spans="1:10" hidden="1" x14ac:dyDescent="0.2"/>
    <row r="35" spans="1:10" ht="45" customHeight="1" x14ac:dyDescent="0.2">
      <c r="B35" s="43" t="str">
        <f>B10</f>
        <v>MCIQ. INDRA DE LA O ORTIZ</v>
      </c>
      <c r="C35" s="43"/>
      <c r="D35" s="43"/>
      <c r="E35" s="13"/>
      <c r="F35" s="13"/>
      <c r="G35" s="43"/>
      <c r="H35" s="43"/>
      <c r="I35" s="43"/>
      <c r="J35" s="43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2023-03-25T03:30:28Z</cp:lastPrinted>
  <dcterms:created xsi:type="dcterms:W3CDTF">2021-11-22T14:45:25Z</dcterms:created>
  <dcterms:modified xsi:type="dcterms:W3CDTF">2023-06-29T19:15:53Z</dcterms:modified>
  <cp:category/>
  <cp:contentStatus/>
</cp:coreProperties>
</file>