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4 REPORTE\"/>
    </mc:Choice>
  </mc:AlternateContent>
  <xr:revisionPtr revIDLastSave="0" documentId="13_ncr:1_{477584AD-02B9-4968-B873-B6EE3914952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'4'!$A$1:$N$33</definedName>
    <definedName name="_xlnm.Print_Area" localSheetId="4">Final!$A$1:$N$37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24" l="1"/>
  <c r="L22" i="24"/>
  <c r="J21" i="24"/>
  <c r="J22" i="24"/>
  <c r="I21" i="24"/>
  <c r="I22" i="24"/>
  <c r="H21" i="24"/>
  <c r="H22" i="24"/>
  <c r="D21" i="24"/>
  <c r="L19" i="24"/>
  <c r="I19" i="24"/>
  <c r="J19" i="24"/>
  <c r="H19" i="24"/>
  <c r="D19" i="24"/>
  <c r="L16" i="24"/>
  <c r="I16" i="24"/>
  <c r="J16" i="24"/>
  <c r="H16" i="24"/>
  <c r="D16" i="24"/>
  <c r="L17" i="24"/>
  <c r="I17" i="24"/>
  <c r="J17" i="24"/>
  <c r="H17" i="24"/>
  <c r="D17" i="24"/>
  <c r="A20" i="24"/>
  <c r="C20" i="24"/>
  <c r="D20" i="24"/>
  <c r="E20" i="24"/>
  <c r="H20" i="24"/>
  <c r="I20" i="24"/>
  <c r="J20" i="24"/>
  <c r="L20" i="24"/>
  <c r="A14" i="24"/>
  <c r="L18" i="22"/>
  <c r="L19" i="22"/>
  <c r="A16" i="22"/>
  <c r="L15" i="22"/>
  <c r="H15" i="22"/>
  <c r="D15" i="22"/>
  <c r="C16" i="22"/>
  <c r="D16" i="22"/>
  <c r="E16" i="22"/>
  <c r="H16" i="22"/>
  <c r="I16" i="22"/>
  <c r="L16" i="22"/>
  <c r="L18" i="10"/>
  <c r="N28" i="25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4" i="24"/>
  <c r="M24" i="24"/>
  <c r="K24" i="24"/>
  <c r="G24" i="24"/>
  <c r="F24" i="24"/>
  <c r="E23" i="24"/>
  <c r="I23" i="24"/>
  <c r="J23" i="24"/>
  <c r="D23" i="24"/>
  <c r="C23" i="24"/>
  <c r="A23" i="24"/>
  <c r="E18" i="24"/>
  <c r="I18" i="24"/>
  <c r="J18" i="24"/>
  <c r="D18" i="24"/>
  <c r="C18" i="24"/>
  <c r="A18" i="24"/>
  <c r="E15" i="24"/>
  <c r="J15" i="24"/>
  <c r="D15" i="24"/>
  <c r="C15" i="24"/>
  <c r="A15" i="24"/>
  <c r="E14" i="24"/>
  <c r="I14" i="24"/>
  <c r="J14" i="24"/>
  <c r="D14" i="24"/>
  <c r="C14" i="24"/>
  <c r="B10" i="24"/>
  <c r="B33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H14" i="22"/>
  <c r="A14" i="22"/>
  <c r="B10" i="22"/>
  <c r="B38" i="22"/>
  <c r="L8" i="22"/>
  <c r="H8" i="22"/>
  <c r="E8" i="22"/>
  <c r="N29" i="22"/>
  <c r="M29" i="22"/>
  <c r="K29" i="22"/>
  <c r="G29" i="22"/>
  <c r="F29" i="22"/>
  <c r="L17" i="22"/>
  <c r="I17" i="22"/>
  <c r="H17" i="22"/>
  <c r="B37" i="10"/>
  <c r="N28" i="10"/>
  <c r="M28" i="10"/>
  <c r="K28" i="10"/>
  <c r="G28" i="10"/>
  <c r="F28" i="10"/>
  <c r="E28" i="10"/>
  <c r="L17" i="10"/>
  <c r="L16" i="10"/>
  <c r="L15" i="10"/>
  <c r="I15" i="10"/>
  <c r="L14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8" i="24"/>
  <c r="L23" i="24"/>
  <c r="H14" i="24"/>
  <c r="H15" i="24"/>
  <c r="H18" i="24"/>
  <c r="H23" i="24"/>
  <c r="E24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9" i="22"/>
  <c r="I28" i="10"/>
  <c r="J28" i="10"/>
  <c r="H28" i="10"/>
  <c r="L28" i="10"/>
  <c r="I28" i="25"/>
  <c r="J28" i="25"/>
  <c r="L28" i="25"/>
  <c r="H28" i="25"/>
  <c r="I24" i="24"/>
  <c r="J24" i="24"/>
  <c r="L24" i="24"/>
  <c r="H24" i="24"/>
  <c r="I28" i="23"/>
  <c r="J28" i="23"/>
  <c r="L28" i="23"/>
  <c r="H28" i="23"/>
  <c r="I29" i="22"/>
  <c r="J29" i="22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<sst xmlns="http://schemas.openxmlformats.org/spreadsheetml/2006/main" count="224" uniqueCount="56">
  <si>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</si>
  <si>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</si>
  <si>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</si>
  <si>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</si>
  <si>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</si>
  <si>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</si>
  <si>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</si>
  <si>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</si>
  <si>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</si>
  <si>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</si>
  <si>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</si>
  <si>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</si>
  <si>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</si>
  <si>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</si>
  <si>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</si>
  <si>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</si>
  <si>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</si>
  <si>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</si>
  <si>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</si>
  <si>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</si>
  <si>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</si>
  <si>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</si>
  <si>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</si>
  <si>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</si>
  <si>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</si>
  <si>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</si>
  <si>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</si>
  <si>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</si>
  <si>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</si>
  <si>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</si>
  <si>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</si>
  <si>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</si>
  <si>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</si>
  <si>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</si>
  <si>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</si>
  <si>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</si>
  <si>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FEBRERO JUNIO 2023</t>
  </si>
  <si>
    <t>FINANZAS EN LAS OTRGANIZACIONES</t>
  </si>
  <si>
    <t>507A</t>
  </si>
  <si>
    <t>INSTRUMENTOS DE PRESUPUESTACION EMPRESARIAL</t>
  </si>
  <si>
    <t>407B</t>
  </si>
  <si>
    <t>SISTEMA DE INFORMACION DE MERCADOTECNIA</t>
  </si>
  <si>
    <t>607A</t>
  </si>
  <si>
    <t>807B</t>
  </si>
  <si>
    <t>MEJORA E INNOVACION DE PROCESOS DE NEGOCIOS</t>
  </si>
  <si>
    <t>TALLER DE INVESTIGACION I</t>
  </si>
  <si>
    <t>II</t>
  </si>
  <si>
    <t xml:space="preserve"> -</t>
  </si>
  <si>
    <t>507 A</t>
  </si>
  <si>
    <t>FINANZAS EN LAS ORGANIZACIONES</t>
  </si>
  <si>
    <t>IV</t>
  </si>
  <si>
    <t>III</t>
  </si>
  <si>
    <t>V</t>
  </si>
  <si>
    <t>607 A</t>
  </si>
  <si>
    <t>807 B</t>
  </si>
  <si>
    <t>LC.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</si>
</sst>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78441</xdr:rowOff>
    </xdr:from>
    <xdr:to>
      <xdr:col>3</xdr:col>
      <xdr:colOff>678516</xdr:colOff>
      <xdr:row>33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36</v>
      </c>
      <c r="M8" s="37"/>
      <c r="N8" s="37"/>
    </row>
    <row r="10" spans="1:14" x14ac:dyDescent="0.2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8" t="s">
        <v>49</v>
      </c>
      <c r="B14" s="9" t="s">
        <v>21</v>
      </c>
      <c r="C14" s="9" t="s">
        <v>38</v>
      </c>
      <c r="D14" s="9" t="s">
        <v>33</v>
      </c>
      <c r="E14" s="9">
        <v>12</v>
      </c>
      <c r="F14" s="9">
        <v>11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87</v>
      </c>
      <c r="N14" s="15">
        <v>0.83</v>
      </c>
    </row>
    <row r="15" spans="1:14" s="11" customFormat="1" ht="25.5" x14ac:dyDescent="0.2">
      <c r="A15" s="8" t="s">
        <v>39</v>
      </c>
      <c r="B15" s="9" t="s">
        <v>21</v>
      </c>
      <c r="C15" s="9" t="s">
        <v>40</v>
      </c>
      <c r="D15" s="9" t="s">
        <v>33</v>
      </c>
      <c r="E15" s="9">
        <v>21</v>
      </c>
      <c r="F15" s="9">
        <v>20</v>
      </c>
      <c r="G15" s="9"/>
      <c r="H15" s="10"/>
      <c r="I15" s="9">
        <f t="shared" ref="I15:I28" si="1">(E15-SUM(F15:G15))-K15</f>
        <v>1</v>
      </c>
      <c r="J15" s="10"/>
      <c r="K15" s="9">
        <v>0</v>
      </c>
      <c r="L15" s="10">
        <f t="shared" si="0"/>
        <v>0</v>
      </c>
      <c r="M15" s="9">
        <v>83</v>
      </c>
      <c r="N15" s="15">
        <v>0.56999999999999995</v>
      </c>
    </row>
    <row r="16" spans="1:14" s="11" customFormat="1" ht="25.5" x14ac:dyDescent="0.2">
      <c r="A16" s="8" t="s">
        <v>41</v>
      </c>
      <c r="B16" s="9" t="s">
        <v>21</v>
      </c>
      <c r="C16" s="9" t="s">
        <v>42</v>
      </c>
      <c r="D16" s="9" t="s">
        <v>33</v>
      </c>
      <c r="E16" s="9">
        <v>35</v>
      </c>
      <c r="F16" s="9">
        <v>34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92</v>
      </c>
      <c r="N16" s="15">
        <v>0.71</v>
      </c>
    </row>
    <row r="17" spans="1:14" s="11" customFormat="1" ht="25.5" x14ac:dyDescent="0.2">
      <c r="A17" s="8" t="s">
        <v>44</v>
      </c>
      <c r="B17" s="9" t="s">
        <v>21</v>
      </c>
      <c r="C17" s="9" t="s">
        <v>43</v>
      </c>
      <c r="D17" s="9" t="s">
        <v>33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0.53</v>
      </c>
    </row>
    <row r="18" spans="1:14" s="11" customFormat="1" x14ac:dyDescent="0.2">
      <c r="A18" s="8" t="s">
        <v>45</v>
      </c>
      <c r="B18" s="9" t="s">
        <v>21</v>
      </c>
      <c r="C18" s="9" t="s">
        <v>38</v>
      </c>
      <c r="D18" s="9" t="s">
        <v>33</v>
      </c>
      <c r="E18" s="9">
        <v>2</v>
      </c>
      <c r="F18" s="9">
        <v>2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SUM(E14:E20)</f>
        <v>89</v>
      </c>
      <c r="F28" s="17">
        <f>SUM(F14:F20)</f>
        <v>86</v>
      </c>
      <c r="G28" s="17">
        <f>SUM(G14:G20)</f>
        <v>0</v>
      </c>
      <c r="H28" s="18">
        <f>SUM(F28:G28)/E28</f>
        <v>0.9662921348314607</v>
      </c>
      <c r="I28" s="17">
        <f t="shared" si="1"/>
        <v>3</v>
      </c>
      <c r="J28" s="18">
        <f t="shared" ref="J28" si="2">I28/E28</f>
        <v>3.3707865168539325E-2</v>
      </c>
      <c r="K28" s="17">
        <f>SUM(K14:K20)</f>
        <v>0</v>
      </c>
      <c r="L28" s="18">
        <f t="shared" si="0"/>
        <v>0</v>
      </c>
      <c r="M28" s="17">
        <f>AVERAGE(M14:M20)</f>
        <v>89.2</v>
      </c>
      <c r="N28" s="19">
        <f>AVERAGE(N14:N20)</f>
        <v>0.72799999999999998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 t="s">
        <v>34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8" zoomScale="90" zoomScaleNormal="90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 t="s">
        <v>46</v>
      </c>
      <c r="C14" s="9" t="str">
        <f>'1'!C14</f>
        <v>507A</v>
      </c>
      <c r="D14" s="9" t="str">
        <f>'1'!D14</f>
        <v>IGEM</v>
      </c>
      <c r="E14" s="9">
        <v>12</v>
      </c>
      <c r="F14" s="9">
        <v>11</v>
      </c>
      <c r="G14" s="9"/>
      <c r="H14" s="10">
        <f t="shared" ref="H14:H17" si="0">F14/E14</f>
        <v>0.91666666666666663</v>
      </c>
      <c r="I14" s="9">
        <v>1</v>
      </c>
      <c r="J14" s="10"/>
      <c r="K14" s="9">
        <v>0</v>
      </c>
      <c r="L14" s="10">
        <f t="shared" ref="L14:L29" si="1">K14/E14</f>
        <v>0</v>
      </c>
      <c r="M14" s="9">
        <v>82</v>
      </c>
      <c r="N14" s="15">
        <v>0.42</v>
      </c>
    </row>
    <row r="15" spans="1:14" s="11" customFormat="1" ht="25.5" x14ac:dyDescent="0.2">
      <c r="A15" s="9" t="s">
        <v>37</v>
      </c>
      <c r="B15" s="9" t="s">
        <v>46</v>
      </c>
      <c r="C15" s="9" t="s">
        <v>48</v>
      </c>
      <c r="D15" s="9" t="str">
        <f>'1'!D15</f>
        <v>IGEM</v>
      </c>
      <c r="E15" s="9">
        <v>12</v>
      </c>
      <c r="F15" s="9">
        <v>8</v>
      </c>
      <c r="G15" s="9"/>
      <c r="H15" s="10">
        <f t="shared" ref="H15" si="2">F15/E15</f>
        <v>0.66666666666666663</v>
      </c>
      <c r="I15" s="9">
        <v>4</v>
      </c>
      <c r="J15" s="10"/>
      <c r="K15" s="9">
        <v>0</v>
      </c>
      <c r="L15" s="10">
        <f t="shared" ref="L15" si="3">K15/E15</f>
        <v>0</v>
      </c>
      <c r="M15" s="9">
        <v>59</v>
      </c>
      <c r="N15" s="15">
        <v>0.67</v>
      </c>
    </row>
    <row r="16" spans="1:14" s="11" customFormat="1" ht="25.5" x14ac:dyDescent="0.2">
      <c r="A16" s="9" t="str">
        <f>'1'!A15</f>
        <v>INSTRUMENTOS DE PRESUPUESTACION EMPRESARIAL</v>
      </c>
      <c r="B16" s="9" t="s">
        <v>46</v>
      </c>
      <c r="C16" s="9" t="str">
        <f>'1'!C15</f>
        <v>407B</v>
      </c>
      <c r="D16" s="9" t="str">
        <f>'1'!D15</f>
        <v>IGEM</v>
      </c>
      <c r="E16" s="9">
        <f>'1'!E15</f>
        <v>21</v>
      </c>
      <c r="F16" s="9">
        <v>16</v>
      </c>
      <c r="G16" s="9"/>
      <c r="H16" s="10">
        <f t="shared" si="0"/>
        <v>0.76190476190476186</v>
      </c>
      <c r="I16" s="9">
        <f t="shared" ref="I16:I29" si="4">(E16-SUM(F16:G16))-K16</f>
        <v>5</v>
      </c>
      <c r="J16" s="10"/>
      <c r="K16" s="9">
        <v>0</v>
      </c>
      <c r="L16" s="10">
        <f t="shared" si="1"/>
        <v>0</v>
      </c>
      <c r="M16" s="9">
        <v>70</v>
      </c>
      <c r="N16" s="15">
        <v>0.76</v>
      </c>
    </row>
    <row r="17" spans="1:14" s="11" customFormat="1" ht="25.5" x14ac:dyDescent="0.2">
      <c r="A17" s="9" t="str">
        <f>'1'!A16</f>
        <v>SISTEMA DE INFORMACION DE MERCADOTECNIA</v>
      </c>
      <c r="B17" s="9" t="s">
        <v>46</v>
      </c>
      <c r="C17" s="9" t="str">
        <f>'1'!C16</f>
        <v>607A</v>
      </c>
      <c r="D17" s="9" t="str">
        <f>'1'!D16</f>
        <v>IGEM</v>
      </c>
      <c r="E17" s="9">
        <f>'1'!E16</f>
        <v>35</v>
      </c>
      <c r="F17" s="9">
        <v>34</v>
      </c>
      <c r="G17" s="9"/>
      <c r="H17" s="10">
        <f t="shared" si="0"/>
        <v>0.97142857142857142</v>
      </c>
      <c r="I17" s="9">
        <f t="shared" si="4"/>
        <v>1</v>
      </c>
      <c r="J17" s="10"/>
      <c r="K17" s="9">
        <v>0</v>
      </c>
      <c r="L17" s="10">
        <f t="shared" si="1"/>
        <v>0</v>
      </c>
      <c r="M17" s="9">
        <v>97</v>
      </c>
      <c r="N17" s="15">
        <v>0.97</v>
      </c>
    </row>
    <row r="18" spans="1:14" s="11" customFormat="1" ht="25.5" x14ac:dyDescent="0.2">
      <c r="A18" s="9" t="str">
        <f>'1'!A17</f>
        <v>MEJORA E INNOVACION DE PROCESOS DE NEGOCIOS</v>
      </c>
      <c r="B18" s="9" t="s">
        <v>47</v>
      </c>
      <c r="C18" s="9" t="str">
        <f>'1'!C17</f>
        <v>807B</v>
      </c>
      <c r="D18" s="9" t="str">
        <f>'1'!D17</f>
        <v>IGEM</v>
      </c>
      <c r="E18" s="9">
        <f>'1'!E17</f>
        <v>19</v>
      </c>
      <c r="F18" s="9" t="s">
        <v>47</v>
      </c>
      <c r="G18" s="9"/>
      <c r="H18" s="10" t="s">
        <v>47</v>
      </c>
      <c r="I18" s="9" t="s">
        <v>47</v>
      </c>
      <c r="J18" s="10" t="s">
        <v>47</v>
      </c>
      <c r="K18" s="9">
        <v>0</v>
      </c>
      <c r="L18" s="10">
        <f t="shared" si="1"/>
        <v>0</v>
      </c>
      <c r="M18" s="9" t="s">
        <v>47</v>
      </c>
      <c r="N18" s="15" t="s">
        <v>47</v>
      </c>
    </row>
    <row r="19" spans="1:14" s="11" customFormat="1" x14ac:dyDescent="0.2">
      <c r="A19" s="9" t="str">
        <f>'1'!A18</f>
        <v>TALLER DE INVESTIGACION I</v>
      </c>
      <c r="B19" s="9" t="s">
        <v>47</v>
      </c>
      <c r="C19" s="9" t="str">
        <f>'1'!C18</f>
        <v>507A</v>
      </c>
      <c r="D19" s="9" t="str">
        <f>'1'!D18</f>
        <v>IGEM</v>
      </c>
      <c r="E19" s="9">
        <f>'1'!E18</f>
        <v>2</v>
      </c>
      <c r="F19" s="9" t="s">
        <v>47</v>
      </c>
      <c r="G19" s="9"/>
      <c r="H19" s="10" t="s">
        <v>47</v>
      </c>
      <c r="I19" s="9" t="s">
        <v>47</v>
      </c>
      <c r="J19" s="10" t="s">
        <v>47</v>
      </c>
      <c r="K19" s="9">
        <v>0</v>
      </c>
      <c r="L19" s="10">
        <f t="shared" si="1"/>
        <v>0</v>
      </c>
      <c r="M19" s="9" t="s">
        <v>47</v>
      </c>
      <c r="N19" s="15" t="s">
        <v>47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101</v>
      </c>
      <c r="F29" s="17">
        <f>SUM(F14:F28)</f>
        <v>69</v>
      </c>
      <c r="G29" s="17">
        <f>SUM(G14:G28)</f>
        <v>0</v>
      </c>
      <c r="H29" s="18">
        <f>SUM(F29:G29)/E29</f>
        <v>0.68316831683168322</v>
      </c>
      <c r="I29" s="17">
        <f t="shared" si="4"/>
        <v>32</v>
      </c>
      <c r="J29" s="18">
        <f t="shared" ref="J29" si="5">I29/E29</f>
        <v>0.31683168316831684</v>
      </c>
      <c r="K29" s="17">
        <f>SUM(K14:K28)</f>
        <v>0</v>
      </c>
      <c r="L29" s="18">
        <f t="shared" si="1"/>
        <v>0</v>
      </c>
      <c r="M29" s="17">
        <f>AVERAGE(M14:M28)</f>
        <v>77</v>
      </c>
      <c r="N29" s="19">
        <f>AVERAGE(N14:N28)</f>
        <v>0.70500000000000007</v>
      </c>
    </row>
    <row r="31" spans="1:14" ht="120" customHeight="1" x14ac:dyDescent="0.2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">
      <c r="B35" s="41"/>
      <c r="C35" s="41"/>
      <c r="D35" s="41"/>
      <c r="G35" s="37"/>
      <c r="H35" s="37"/>
      <c r="I35" s="37"/>
      <c r="J35" s="37"/>
    </row>
    <row r="36" spans="1:10" hidden="1" x14ac:dyDescent="0.2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"/>
    <row r="38" spans="1:10" ht="45" customHeight="1" x14ac:dyDescent="0.2">
      <c r="B38" s="43" t="str">
        <f>B10</f>
        <v>DADE. ASAHI NEGRETE ANOTA</v>
      </c>
      <c r="C38" s="43"/>
      <c r="D38" s="43"/>
      <c r="E38" s="13"/>
      <c r="F38" s="13"/>
      <c r="G38" s="43"/>
      <c r="H38" s="43"/>
      <c r="I38" s="43"/>
      <c r="J38" s="4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3"/>
  <sheetViews>
    <sheetView tabSelected="1" topLeftCell="A20" zoomScale="85" zoomScaleNormal="85" zoomScaleSheetLayoutView="100" workbookViewId="0">
      <selection activeCell="G33" sqref="G33:J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 t="s">
        <v>50</v>
      </c>
      <c r="C14" s="9" t="str">
        <f>'1'!C14</f>
        <v>507A</v>
      </c>
      <c r="D14" s="9" t="str">
        <f>'1'!D14</f>
        <v>IGEM</v>
      </c>
      <c r="E14" s="9">
        <f>'1'!E14</f>
        <v>12</v>
      </c>
      <c r="F14" s="9">
        <v>10</v>
      </c>
      <c r="G14" s="9"/>
      <c r="H14" s="10">
        <f t="shared" ref="H14:H23" si="0">F14/E14</f>
        <v>0.83333333333333337</v>
      </c>
      <c r="I14" s="9">
        <f t="shared" ref="I14:I24" si="1">(E14-SUM(F14:G14))-K14</f>
        <v>2</v>
      </c>
      <c r="J14" s="10">
        <f t="shared" ref="J14:J24" si="2">I14/E14</f>
        <v>0.16666666666666666</v>
      </c>
      <c r="K14" s="9"/>
      <c r="L14" s="10">
        <f t="shared" ref="L14:L24" si="3">K14/E14</f>
        <v>0</v>
      </c>
      <c r="M14" s="9">
        <v>76</v>
      </c>
      <c r="N14" s="15">
        <v>0.83</v>
      </c>
    </row>
    <row r="15" spans="1:14" s="11" customFormat="1" ht="25.5" x14ac:dyDescent="0.2">
      <c r="A15" s="9" t="str">
        <f>'1'!A15</f>
        <v>INSTRUMENTOS DE PRESUPUESTACION EMPRESARIAL</v>
      </c>
      <c r="B15" s="9" t="s">
        <v>51</v>
      </c>
      <c r="C15" s="9" t="str">
        <f>'1'!C15</f>
        <v>407B</v>
      </c>
      <c r="D15" s="9" t="str">
        <f>'1'!D15</f>
        <v>IGEM</v>
      </c>
      <c r="E15" s="9">
        <f>'1'!E15</f>
        <v>21</v>
      </c>
      <c r="F15" s="9">
        <v>15</v>
      </c>
      <c r="G15" s="9"/>
      <c r="H15" s="10">
        <f t="shared" si="0"/>
        <v>0.7142857142857143</v>
      </c>
      <c r="I15" s="9">
        <v>6</v>
      </c>
      <c r="J15" s="10">
        <f t="shared" si="2"/>
        <v>0.2857142857142857</v>
      </c>
      <c r="K15" s="9"/>
      <c r="L15" s="10">
        <f t="shared" si="3"/>
        <v>0</v>
      </c>
      <c r="M15" s="9">
        <v>70</v>
      </c>
      <c r="N15" s="15">
        <v>0.71</v>
      </c>
    </row>
    <row r="16" spans="1:14" s="11" customFormat="1" ht="25.5" x14ac:dyDescent="0.2">
      <c r="A16" s="9" t="s">
        <v>41</v>
      </c>
      <c r="B16" s="9" t="s">
        <v>51</v>
      </c>
      <c r="C16" s="9" t="s">
        <v>53</v>
      </c>
      <c r="D16" s="9" t="str">
        <f>'1'!D14</f>
        <v>IGEM</v>
      </c>
      <c r="E16" s="9">
        <v>35</v>
      </c>
      <c r="F16" s="9">
        <v>34</v>
      </c>
      <c r="G16" s="9"/>
      <c r="H16" s="10">
        <f t="shared" ref="H16" si="4">F16/E16</f>
        <v>0.97142857142857142</v>
      </c>
      <c r="I16" s="9">
        <f t="shared" ref="I16" si="5">(E16-SUM(F16:G16))-K16</f>
        <v>1</v>
      </c>
      <c r="J16" s="10">
        <f t="shared" ref="J16" si="6">I16/E16</f>
        <v>2.8571428571428571E-2</v>
      </c>
      <c r="K16" s="9"/>
      <c r="L16" s="10">
        <f t="shared" ref="L16" si="7">K16/E16</f>
        <v>0</v>
      </c>
      <c r="M16" s="9">
        <v>91</v>
      </c>
      <c r="N16" s="15">
        <v>0.57999999999999996</v>
      </c>
    </row>
    <row r="17" spans="1:14" s="11" customFormat="1" ht="25.5" x14ac:dyDescent="0.2">
      <c r="A17" s="9" t="s">
        <v>41</v>
      </c>
      <c r="B17" s="9" t="s">
        <v>50</v>
      </c>
      <c r="C17" s="9" t="s">
        <v>53</v>
      </c>
      <c r="D17" s="9" t="str">
        <f>'1'!D15</f>
        <v>IGEM</v>
      </c>
      <c r="E17" s="9">
        <v>35</v>
      </c>
      <c r="F17" s="9">
        <v>34</v>
      </c>
      <c r="G17" s="9"/>
      <c r="H17" s="10">
        <f t="shared" ref="H17" si="8">F17/E17</f>
        <v>0.97142857142857142</v>
      </c>
      <c r="I17" s="9">
        <f t="shared" ref="I17" si="9">(E17-SUM(F17:G17))-K17</f>
        <v>1</v>
      </c>
      <c r="J17" s="10">
        <f t="shared" ref="J17" si="10">I17/E17</f>
        <v>2.8571428571428571E-2</v>
      </c>
      <c r="K17" s="9"/>
      <c r="L17" s="10">
        <f t="shared" ref="L17" si="11">K17/E17</f>
        <v>0</v>
      </c>
      <c r="M17" s="9">
        <v>97</v>
      </c>
      <c r="N17" s="15">
        <v>0.97</v>
      </c>
    </row>
    <row r="18" spans="1:14" s="11" customFormat="1" ht="25.5" x14ac:dyDescent="0.2">
      <c r="A18" s="9" t="str">
        <f>'1'!A16</f>
        <v>SISTEMA DE INFORMACION DE MERCADOTECNIA</v>
      </c>
      <c r="B18" s="9" t="s">
        <v>52</v>
      </c>
      <c r="C18" s="9" t="str">
        <f>'1'!C16</f>
        <v>607A</v>
      </c>
      <c r="D18" s="9" t="str">
        <f>'1'!D16</f>
        <v>IGEM</v>
      </c>
      <c r="E18" s="9">
        <f>'1'!E16</f>
        <v>35</v>
      </c>
      <c r="F18" s="9">
        <v>34</v>
      </c>
      <c r="G18" s="9"/>
      <c r="H18" s="10">
        <f t="shared" si="0"/>
        <v>0.97142857142857142</v>
      </c>
      <c r="I18" s="9">
        <f t="shared" si="1"/>
        <v>1</v>
      </c>
      <c r="J18" s="10">
        <f t="shared" si="2"/>
        <v>2.8571428571428571E-2</v>
      </c>
      <c r="K18" s="9"/>
      <c r="L18" s="10">
        <f t="shared" si="3"/>
        <v>0</v>
      </c>
      <c r="M18" s="9">
        <v>97</v>
      </c>
      <c r="N18" s="15">
        <v>0.94</v>
      </c>
    </row>
    <row r="19" spans="1:14" s="11" customFormat="1" ht="25.5" x14ac:dyDescent="0.2">
      <c r="A19" s="9" t="s">
        <v>44</v>
      </c>
      <c r="B19" s="9" t="s">
        <v>46</v>
      </c>
      <c r="C19" s="9" t="s">
        <v>54</v>
      </c>
      <c r="D19" s="9" t="str">
        <f>'1'!D16</f>
        <v>IGEM</v>
      </c>
      <c r="E19" s="9">
        <v>19</v>
      </c>
      <c r="F19" s="9">
        <v>19</v>
      </c>
      <c r="G19" s="9"/>
      <c r="H19" s="10">
        <f t="shared" ref="H19" si="12">F19/E19</f>
        <v>1</v>
      </c>
      <c r="I19" s="9">
        <f t="shared" ref="I19" si="13">(E19-SUM(F19:G19))-K19</f>
        <v>0</v>
      </c>
      <c r="J19" s="10">
        <f t="shared" ref="J19" si="14">I19/E19</f>
        <v>0</v>
      </c>
      <c r="K19" s="9"/>
      <c r="L19" s="10">
        <f t="shared" ref="L19" si="15">K19/E19</f>
        <v>0</v>
      </c>
      <c r="M19" s="9">
        <v>100</v>
      </c>
      <c r="N19" s="15">
        <v>1</v>
      </c>
    </row>
    <row r="20" spans="1:14" s="11" customFormat="1" ht="25.5" x14ac:dyDescent="0.2">
      <c r="A20" s="9" t="str">
        <f>'1'!A17</f>
        <v>MEJORA E INNOVACION DE PROCESOS DE NEGOCIOS</v>
      </c>
      <c r="B20" s="9" t="s">
        <v>51</v>
      </c>
      <c r="C20" s="9" t="str">
        <f>'1'!C17</f>
        <v>807B</v>
      </c>
      <c r="D20" s="9" t="str">
        <f>'1'!D17</f>
        <v>IGEM</v>
      </c>
      <c r="E20" s="9">
        <f>'1'!E17</f>
        <v>19</v>
      </c>
      <c r="F20" s="9">
        <v>19</v>
      </c>
      <c r="G20" s="9"/>
      <c r="H20" s="10">
        <f t="shared" si="0"/>
        <v>1</v>
      </c>
      <c r="I20" s="9">
        <f t="shared" si="1"/>
        <v>0</v>
      </c>
      <c r="J20" s="10">
        <f t="shared" si="2"/>
        <v>0</v>
      </c>
      <c r="K20" s="9"/>
      <c r="L20" s="10">
        <f t="shared" si="3"/>
        <v>0</v>
      </c>
      <c r="M20" s="9">
        <v>99</v>
      </c>
      <c r="N20" s="15">
        <v>0.84</v>
      </c>
    </row>
    <row r="21" spans="1:14" s="11" customFormat="1" ht="25.5" x14ac:dyDescent="0.2">
      <c r="A21" s="9" t="s">
        <v>44</v>
      </c>
      <c r="B21" s="9" t="s">
        <v>50</v>
      </c>
      <c r="C21" s="9" t="s">
        <v>54</v>
      </c>
      <c r="D21" s="9" t="str">
        <f>'1'!D18</f>
        <v>IGEM</v>
      </c>
      <c r="E21" s="9">
        <v>19</v>
      </c>
      <c r="F21" s="9">
        <v>19</v>
      </c>
      <c r="G21" s="9"/>
      <c r="H21" s="10">
        <f t="shared" si="0"/>
        <v>1</v>
      </c>
      <c r="I21" s="9">
        <f t="shared" si="1"/>
        <v>0</v>
      </c>
      <c r="J21" s="10">
        <f t="shared" si="2"/>
        <v>0</v>
      </c>
      <c r="K21" s="9"/>
      <c r="L21" s="10">
        <f t="shared" si="3"/>
        <v>0</v>
      </c>
      <c r="M21" s="9">
        <v>99</v>
      </c>
      <c r="N21" s="15">
        <v>0.84</v>
      </c>
    </row>
    <row r="22" spans="1:14" s="11" customFormat="1" ht="25.5" x14ac:dyDescent="0.2">
      <c r="A22" s="9" t="s">
        <v>45</v>
      </c>
      <c r="B22" s="9" t="s">
        <v>46</v>
      </c>
      <c r="C22" s="9" t="s">
        <v>48</v>
      </c>
      <c r="D22" s="9" t="s">
        <v>33</v>
      </c>
      <c r="E22" s="9">
        <v>2</v>
      </c>
      <c r="F22" s="9">
        <v>2</v>
      </c>
      <c r="G22" s="9"/>
      <c r="H22" s="10">
        <f t="shared" si="0"/>
        <v>1</v>
      </c>
      <c r="I22" s="9">
        <f t="shared" si="1"/>
        <v>0</v>
      </c>
      <c r="J22" s="10">
        <f t="shared" si="2"/>
        <v>0</v>
      </c>
      <c r="K22" s="9"/>
      <c r="L22" s="10">
        <f t="shared" si="3"/>
        <v>0</v>
      </c>
      <c r="M22" s="9">
        <v>100</v>
      </c>
      <c r="N22" s="15">
        <v>1</v>
      </c>
    </row>
    <row r="23" spans="1:14" s="11" customFormat="1" x14ac:dyDescent="0.2">
      <c r="A23" s="9" t="str">
        <f>'1'!A18</f>
        <v>TALLER DE INVESTIGACION I</v>
      </c>
      <c r="B23" s="9" t="s">
        <v>51</v>
      </c>
      <c r="C23" s="9" t="str">
        <f>'1'!C18</f>
        <v>507A</v>
      </c>
      <c r="D23" s="9" t="str">
        <f>'1'!D18</f>
        <v>IGEM</v>
      </c>
      <c r="E23" s="9">
        <f>'1'!E18</f>
        <v>2</v>
      </c>
      <c r="F23" s="9">
        <v>2</v>
      </c>
      <c r="G23" s="9"/>
      <c r="H23" s="10">
        <f t="shared" si="0"/>
        <v>1</v>
      </c>
      <c r="I23" s="9">
        <f t="shared" si="1"/>
        <v>0</v>
      </c>
      <c r="J23" s="10">
        <f t="shared" si="2"/>
        <v>0</v>
      </c>
      <c r="K23" s="9"/>
      <c r="L23" s="10">
        <f t="shared" si="3"/>
        <v>0</v>
      </c>
      <c r="M23" s="9">
        <v>100</v>
      </c>
      <c r="N23" s="15">
        <v>1</v>
      </c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199</v>
      </c>
      <c r="F24" s="17">
        <f>SUM(F14:F23)</f>
        <v>188</v>
      </c>
      <c r="G24" s="17">
        <f>SUM(G14:G23)</f>
        <v>0</v>
      </c>
      <c r="H24" s="18">
        <f>SUM(F24:G24)/E24</f>
        <v>0.94472361809045224</v>
      </c>
      <c r="I24" s="17">
        <f t="shared" si="1"/>
        <v>11</v>
      </c>
      <c r="J24" s="18">
        <f t="shared" si="2"/>
        <v>5.5276381909547742E-2</v>
      </c>
      <c r="K24" s="17">
        <f>SUM(K14:K23)</f>
        <v>0</v>
      </c>
      <c r="L24" s="18">
        <f t="shared" si="3"/>
        <v>0</v>
      </c>
      <c r="M24" s="17">
        <f>AVERAGE(M14:M23)</f>
        <v>92.9</v>
      </c>
      <c r="N24" s="19">
        <f>AVERAGE(N14:N23)</f>
        <v>0.87099999999999989</v>
      </c>
    </row>
    <row r="26" spans="1:14" ht="120" customHeight="1" x14ac:dyDescent="0.2">
      <c r="A26" s="33" t="s">
        <v>26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8" spans="1:14" x14ac:dyDescent="0.2">
      <c r="A28" s="12"/>
    </row>
    <row r="29" spans="1:14" x14ac:dyDescent="0.2">
      <c r="B29" s="40" t="s">
        <v>27</v>
      </c>
      <c r="C29" s="40"/>
      <c r="D29" s="40"/>
      <c r="G29" s="25" t="s">
        <v>28</v>
      </c>
      <c r="H29" s="25"/>
      <c r="I29" s="25"/>
      <c r="J29" s="25"/>
    </row>
    <row r="30" spans="1:14" ht="62.25" customHeight="1" x14ac:dyDescent="0.2">
      <c r="B30" s="41"/>
      <c r="C30" s="41"/>
      <c r="D30" s="41"/>
      <c r="G30" s="37"/>
      <c r="H30" s="37"/>
      <c r="I30" s="37"/>
      <c r="J30" s="37"/>
    </row>
    <row r="31" spans="1:14" hidden="1" x14ac:dyDescent="0.2">
      <c r="A31" s="42" t="e">
        <v>#REF!</v>
      </c>
      <c r="B31" s="42"/>
      <c r="C31" s="6"/>
      <c r="E31" s="42"/>
      <c r="F31" s="42"/>
      <c r="G31" s="42"/>
      <c r="H31" s="42"/>
    </row>
    <row r="32" spans="1:14" hidden="1" x14ac:dyDescent="0.2"/>
    <row r="33" spans="2:10" ht="45" customHeight="1" x14ac:dyDescent="0.2">
      <c r="B33" s="43" t="str">
        <f>B10</f>
        <v>DADE. ASAHI NEGRETE ANOTA</v>
      </c>
      <c r="C33" s="43"/>
      <c r="D33" s="43"/>
      <c r="E33" s="13"/>
      <c r="F33" s="13"/>
      <c r="G33" s="43" t="s">
        <v>55</v>
      </c>
      <c r="H33" s="43"/>
      <c r="I33" s="43"/>
      <c r="J33" s="43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2023-07-06T20:22:12Z</dcterms:modified>
  <cp:category/>
  <cp:contentStatus/>
</cp:coreProperties>
</file>