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FB96C345-8DED-4335-9305-D57C762D18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 l="1"/>
  <c r="L17" i="10" l="1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H16" i="22"/>
  <c r="L15" i="22"/>
  <c r="I15" i="22"/>
  <c r="J15" i="22" s="1"/>
  <c r="H15" i="22"/>
  <c r="B38" i="10"/>
  <c r="N29" i="10"/>
  <c r="M29" i="10"/>
  <c r="K29" i="10"/>
  <c r="G29" i="10"/>
  <c r="F29" i="10"/>
  <c r="E29" i="10"/>
  <c r="H20" i="22" l="1"/>
  <c r="I21" i="22"/>
  <c r="J21" i="22" s="1"/>
  <c r="L23" i="22"/>
  <c r="H19" i="22"/>
  <c r="I20" i="22"/>
  <c r="J20" i="22" s="1"/>
  <c r="H24" i="22"/>
  <c r="I25" i="22"/>
  <c r="J25" i="22" s="1"/>
  <c r="I19" i="22"/>
  <c r="J19" i="22" s="1"/>
  <c r="H23" i="22"/>
  <c r="I24" i="22"/>
  <c r="J24" i="22" s="1"/>
  <c r="H27" i="22"/>
  <c r="H21" i="22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9" i="10"/>
  <c r="L29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<sst xmlns="http://schemas.openxmlformats.org/spreadsheetml/2006/main" count="149" uniqueCount="47">
  <si>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</si>
  <si>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</si>
  <si>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</si>
  <si>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</si>
  <si>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</si>
  <si>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</si>
  <si>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</si>
  <si>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</si>
  <si>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</si>
  <si>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</si>
  <si>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</si>
  <si>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</si>
  <si>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</si>
  <si>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</si>
  <si>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</si>
  <si>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</si>
  <si>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</si>
  <si>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</si>
  <si>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</si>
  <si>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</si>
  <si>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</si>
  <si>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</si>
  <si>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</si>
  <si>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</si>
  <si>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</si>
  <si>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</si>
  <si>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</si>
  <si>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</si>
  <si>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</si>
  <si>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</si>
  <si>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</si>
  <si>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</si>
  <si>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</si>
  <si>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</si>
  <si>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</si>
  <si>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ESTEBAN DOMÍNGUEZ FISCAL</t>
  </si>
  <si>
    <t>FEB- JUL 23</t>
  </si>
  <si>
    <t>ELECTRICIDAD Y ELECTRONICA INDUSTRIAL</t>
  </si>
  <si>
    <t>201A</t>
  </si>
  <si>
    <t>IIND</t>
  </si>
  <si>
    <t>201B</t>
  </si>
  <si>
    <t>ELECTRONICA DIGITAL</t>
  </si>
  <si>
    <t>INGENIERIA DE CONTROL CLASICO</t>
  </si>
  <si>
    <t>402A</t>
  </si>
  <si>
    <t>802A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</si>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</sst>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8"/>
  <sheetViews>
    <sheetView tabSelected="1" topLeftCell="A3" zoomScale="130" zoomScaleNormal="13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45</v>
      </c>
      <c r="C8" s="30"/>
      <c r="D8" s="14" t="s">
        <v>4</v>
      </c>
      <c r="E8" s="5">
        <v>4</v>
      </c>
      <c r="G8" s="4" t="s">
        <v>5</v>
      </c>
      <c r="H8" s="5">
        <v>4</v>
      </c>
      <c r="I8" s="36" t="s">
        <v>6</v>
      </c>
      <c r="J8" s="36"/>
      <c r="K8" s="36"/>
      <c r="L8" s="30" t="s">
        <v>36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8" t="s">
        <v>37</v>
      </c>
      <c r="B14" s="9" t="s">
        <v>46</v>
      </c>
      <c r="C14" s="9" t="s">
        <v>38</v>
      </c>
      <c r="D14" s="9" t="s">
        <v>39</v>
      </c>
      <c r="E14" s="9">
        <v>31</v>
      </c>
      <c r="F14" s="9">
        <v>11</v>
      </c>
      <c r="G14" s="9">
        <v>18</v>
      </c>
      <c r="H14" s="10">
        <v>0.94</v>
      </c>
      <c r="I14" s="9">
        <v>2</v>
      </c>
      <c r="J14" s="10">
        <v>0.06</v>
      </c>
      <c r="K14" s="9">
        <v>0</v>
      </c>
      <c r="L14" s="10">
        <f t="shared" ref="L14:L17" si="0">K14/E14</f>
        <v>0</v>
      </c>
      <c r="M14" s="9">
        <v>74</v>
      </c>
      <c r="N14" s="15">
        <v>0.93500000000000005</v>
      </c>
    </row>
    <row r="15" spans="1:14" s="11" customFormat="1" ht="25.5" x14ac:dyDescent="0.2">
      <c r="A15" s="8" t="s">
        <v>37</v>
      </c>
      <c r="B15" s="9" t="s">
        <v>46</v>
      </c>
      <c r="C15" s="9" t="s">
        <v>40</v>
      </c>
      <c r="D15" s="9" t="s">
        <v>39</v>
      </c>
      <c r="E15" s="9">
        <v>19</v>
      </c>
      <c r="F15" s="9">
        <v>6</v>
      </c>
      <c r="G15" s="9">
        <v>12</v>
      </c>
      <c r="H15" s="10">
        <v>0.95</v>
      </c>
      <c r="I15" s="9">
        <v>1</v>
      </c>
      <c r="J15" s="10">
        <v>0.05</v>
      </c>
      <c r="K15" s="9">
        <v>0</v>
      </c>
      <c r="L15" s="10">
        <f t="shared" ref="L15" si="1">K15/E15</f>
        <v>0</v>
      </c>
      <c r="M15" s="9">
        <v>75</v>
      </c>
      <c r="N15" s="15">
        <v>0.94699999999999995</v>
      </c>
    </row>
    <row r="16" spans="1:14" s="11" customFormat="1" x14ac:dyDescent="0.2">
      <c r="A16" s="8" t="s">
        <v>41</v>
      </c>
      <c r="B16" s="9" t="s">
        <v>46</v>
      </c>
      <c r="C16" s="9" t="s">
        <v>43</v>
      </c>
      <c r="D16" s="9" t="s">
        <v>32</v>
      </c>
      <c r="E16" s="9">
        <v>35</v>
      </c>
      <c r="F16" s="9">
        <v>21</v>
      </c>
      <c r="G16" s="9">
        <v>10</v>
      </c>
      <c r="H16" s="10">
        <v>0.89</v>
      </c>
      <c r="I16" s="9">
        <v>4</v>
      </c>
      <c r="J16" s="10">
        <v>0.11</v>
      </c>
      <c r="K16" s="9">
        <v>0</v>
      </c>
      <c r="L16" s="10">
        <f t="shared" ref="L16" si="2">K16/E16</f>
        <v>0</v>
      </c>
      <c r="M16" s="9">
        <v>77</v>
      </c>
      <c r="N16" s="15">
        <v>0.88500000000000001</v>
      </c>
    </row>
    <row r="17" spans="1:14" s="11" customFormat="1" x14ac:dyDescent="0.2">
      <c r="A17" s="8" t="s">
        <v>42</v>
      </c>
      <c r="B17" s="9" t="s">
        <v>46</v>
      </c>
      <c r="C17" s="9" t="s">
        <v>44</v>
      </c>
      <c r="D17" s="9" t="s">
        <v>32</v>
      </c>
      <c r="E17" s="9">
        <v>37</v>
      </c>
      <c r="F17" s="9">
        <v>15</v>
      </c>
      <c r="G17" s="9">
        <v>18</v>
      </c>
      <c r="H17" s="10">
        <v>0.89</v>
      </c>
      <c r="I17" s="9">
        <v>4</v>
      </c>
      <c r="J17" s="10">
        <v>0.11</v>
      </c>
      <c r="K17" s="9">
        <v>0</v>
      </c>
      <c r="L17" s="10">
        <f t="shared" si="0"/>
        <v>0</v>
      </c>
      <c r="M17" s="9">
        <v>73</v>
      </c>
      <c r="N17" s="15">
        <v>0.89100000000000001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122</v>
      </c>
      <c r="F29" s="17">
        <f>SUM(F14:F28)</f>
        <v>53</v>
      </c>
      <c r="G29" s="17">
        <f>SUM(G14:G28)</f>
        <v>58</v>
      </c>
      <c r="H29" s="18"/>
      <c r="I29" s="17">
        <f t="shared" ref="I29" si="3">(E29-SUM(F29:G29))-K29</f>
        <v>11</v>
      </c>
      <c r="J29" s="18"/>
      <c r="K29" s="17">
        <f>SUM(K14:K28)</f>
        <v>0</v>
      </c>
      <c r="L29" s="18">
        <f t="shared" ref="L29" si="4">K29/E29</f>
        <v>0</v>
      </c>
      <c r="M29" s="17">
        <f>AVERAGE(M14:M28)</f>
        <v>74.75</v>
      </c>
      <c r="N29" s="19">
        <f>AVERAGE(N14:N28)</f>
        <v>0.91450000000000009</v>
      </c>
    </row>
    <row r="31" spans="1:14" ht="120" customHeight="1" x14ac:dyDescent="0.2">
      <c r="A31" s="33" t="s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27" t="s">
        <v>26</v>
      </c>
      <c r="C34" s="27"/>
      <c r="D34" s="27"/>
      <c r="G34" s="28" t="s">
        <v>27</v>
      </c>
      <c r="H34" s="28"/>
      <c r="I34" s="28"/>
      <c r="J34" s="28"/>
    </row>
    <row r="35" spans="1:10" ht="62.25" customHeight="1" x14ac:dyDescent="0.2">
      <c r="B35" s="29"/>
      <c r="C35" s="29"/>
      <c r="D35" s="29"/>
      <c r="G35" s="30"/>
      <c r="H35" s="30"/>
      <c r="I35" s="30"/>
      <c r="J35" s="30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4" t="str">
        <f>B10</f>
        <v>ROBERTO VALENCIA BENITEZ</v>
      </c>
      <c r="C38" s="24"/>
      <c r="D38" s="24"/>
      <c r="E38" s="13"/>
      <c r="F38" s="13"/>
      <c r="G38" s="24" t="s">
        <v>35</v>
      </c>
      <c r="H38" s="24"/>
      <c r="I38" s="24"/>
      <c r="J3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FEB- JUL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ELECTRONICA INDUSTRIAL</v>
      </c>
      <c r="B14" s="9" t="s">
        <v>29</v>
      </c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FEB- JUL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FEB- JUL 23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'1'!A28</f>
        <v>0</v>
      </c>
      <c r="B27" s="9"/>
      <c r="C27" s="9">
        <f>'1'!C28</f>
        <v>0</v>
      </c>
      <c r="D27" s="9">
        <f>'1'!D28</f>
        <v>0</v>
      </c>
      <c r="E27" s="9">
        <f>'1'!E28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2023-06-28T18:53:14Z</dcterms:modified>
  <cp:category/>
  <cp:contentStatus/>
</cp:coreProperties>
</file>