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3\EVIDENCIAS FEB-JUL 2023\JTRM\"/>
    </mc:Choice>
  </mc:AlternateContent>
  <xr:revisionPtr revIDLastSave="0" documentId="8_{D3B7339D-FDA7-4B24-ADE9-E12F816B79D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3" l="1"/>
  <c r="E16" i="23"/>
  <c r="E15" i="23"/>
  <c r="E14" i="23"/>
  <c r="L21" i="24"/>
  <c r="D21" i="24"/>
  <c r="A21" i="24"/>
  <c r="L20" i="24"/>
  <c r="D20" i="24"/>
  <c r="A20" i="24"/>
  <c r="L19" i="24"/>
  <c r="D19" i="24"/>
  <c r="A19" i="24"/>
  <c r="L17" i="24"/>
  <c r="D17" i="24"/>
  <c r="L16" i="24"/>
  <c r="D16" i="24"/>
  <c r="L15" i="24"/>
  <c r="D15" i="24"/>
  <c r="I21" i="24" l="1"/>
  <c r="I20" i="24"/>
  <c r="I19" i="24"/>
  <c r="I17" i="24"/>
  <c r="I15" i="24"/>
  <c r="I16" i="24"/>
  <c r="G43" i="24" l="1"/>
  <c r="G37" i="23"/>
  <c r="G37" i="22"/>
  <c r="E6" i="24"/>
  <c r="K28" i="22" l="1"/>
  <c r="M28" i="10"/>
  <c r="K28" i="10" l="1"/>
  <c r="N28" i="25" l="1"/>
  <c r="M28" i="25"/>
  <c r="K28" i="25"/>
  <c r="G28" i="25"/>
  <c r="F28" i="25"/>
  <c r="B37" i="25"/>
  <c r="N34" i="24"/>
  <c r="M34" i="24"/>
  <c r="K34" i="24"/>
  <c r="G34" i="24"/>
  <c r="F34" i="24"/>
  <c r="E23" i="24"/>
  <c r="I23" i="24" s="1"/>
  <c r="D23" i="24"/>
  <c r="C23" i="24"/>
  <c r="A23" i="24"/>
  <c r="E22" i="24"/>
  <c r="I22" i="24" s="1"/>
  <c r="D22" i="24"/>
  <c r="C22" i="24"/>
  <c r="A22" i="24"/>
  <c r="I18" i="24"/>
  <c r="D18" i="24"/>
  <c r="C18" i="24"/>
  <c r="A18" i="24"/>
  <c r="E14" i="24"/>
  <c r="I14" i="24" s="1"/>
  <c r="D14" i="24"/>
  <c r="C14" i="24"/>
  <c r="A14" i="24"/>
  <c r="B10" i="24"/>
  <c r="B43" i="24" s="1"/>
  <c r="L8" i="24"/>
  <c r="H8" i="24"/>
  <c r="E8" i="24"/>
  <c r="M28" i="23"/>
  <c r="K28" i="23"/>
  <c r="G28" i="23"/>
  <c r="F28" i="23"/>
  <c r="C17" i="23"/>
  <c r="A17" i="23"/>
  <c r="C16" i="23"/>
  <c r="A16" i="23"/>
  <c r="D15" i="23"/>
  <c r="C15" i="23"/>
  <c r="A15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G28" i="22"/>
  <c r="F28" i="22"/>
  <c r="N28" i="10"/>
  <c r="G28" i="10"/>
  <c r="F28" i="10"/>
  <c r="E28" i="10"/>
  <c r="L28" i="10" s="1"/>
  <c r="N28" i="23" l="1"/>
  <c r="E28" i="25"/>
  <c r="H28" i="25" s="1"/>
  <c r="L14" i="24"/>
  <c r="L18" i="24"/>
  <c r="L22" i="24"/>
  <c r="L23" i="24"/>
  <c r="E34" i="24"/>
  <c r="E28" i="23"/>
  <c r="E28" i="22"/>
  <c r="I28" i="10"/>
  <c r="I28" i="25" l="1"/>
  <c r="J28" i="25" s="1"/>
  <c r="L28" i="25"/>
  <c r="I34" i="24"/>
  <c r="L34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<sst xmlns="http://schemas.openxmlformats.org/spreadsheetml/2006/main" count="234" uniqueCount="57">
  <si>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</si>
  <si>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</si>
  <si>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</si>
  <si>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</si>
  <si>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</si>
  <si>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</si>
  <si>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</si>
  <si>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</si>
  <si>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</si>
  <si>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</si>
  <si>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</si>
  <si>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</si>
  <si>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</si>
  <si>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</si>
  <si>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</si>
  <si>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</si>
  <si>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</si>
  <si>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</si>
  <si>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</si>
  <si>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</si>
  <si>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</si>
  <si>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</si>
  <si>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</si>
  <si>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</si>
  <si>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</si>
  <si>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</si>
  <si>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</si>
  <si>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</si>
  <si>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</si>
  <si>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Mecanismos</t>
  </si>
  <si>
    <t xml:space="preserve">Estática </t>
  </si>
  <si>
    <t>511A</t>
  </si>
  <si>
    <t>311A</t>
  </si>
  <si>
    <t>311B</t>
  </si>
  <si>
    <t>III</t>
  </si>
  <si>
    <t>IV</t>
  </si>
  <si>
    <t>V</t>
  </si>
  <si>
    <t>CIENCIAS BASICAS</t>
  </si>
  <si>
    <t>FEBRERO-JULIO 2023</t>
  </si>
  <si>
    <t>ING. JUAN TOMAS RODRIGUEZ MONTERO</t>
  </si>
  <si>
    <t>ING. TONATIHU SOSME SANCHEZ</t>
  </si>
  <si>
    <t>Administracion de la calidad</t>
  </si>
  <si>
    <t xml:space="preserve">Probabilidad y estadistica </t>
  </si>
  <si>
    <t>Estadistica para la administracion</t>
  </si>
  <si>
    <t xml:space="preserve">Fisica </t>
  </si>
  <si>
    <t>201-C</t>
  </si>
  <si>
    <t>205-C</t>
  </si>
  <si>
    <t>605-A</t>
  </si>
  <si>
    <t>401-B</t>
  </si>
  <si>
    <t>605-B</t>
  </si>
  <si>
    <t>LICADMON</t>
  </si>
  <si>
    <t>IIND</t>
  </si>
  <si>
    <t>ING. TONATIUH SOSME SANCHEZ</t>
  </si>
  <si>
    <t>DEPARTAMENTO DE CIENCIAS BASICAS</t>
  </si>
  <si>
    <t>Fisica</t>
  </si>
  <si>
    <t>LADM</t>
  </si>
  <si>
    <t>DEPARTAMENTO DE 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</si>
</sst>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33</xdr:row>
      <xdr:rowOff>92282</xdr:rowOff>
    </xdr:from>
    <xdr:to>
      <xdr:col>3</xdr:col>
      <xdr:colOff>745825</xdr:colOff>
      <xdr:row>33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06" zoomScaleNormal="106" zoomScaleSheetLayoutView="100" workbookViewId="0">
      <selection activeCell="M14" sqref="M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2.3320312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5</v>
      </c>
      <c r="G8" s="4" t="s">
        <v>5</v>
      </c>
      <c r="H8" s="5">
        <v>4</v>
      </c>
      <c r="I8" s="33" t="s">
        <v>6</v>
      </c>
      <c r="J8" s="33"/>
      <c r="K8" s="33"/>
      <c r="L8" s="34" t="s">
        <v>38</v>
      </c>
      <c r="M8" s="34"/>
      <c r="N8" s="34"/>
    </row>
    <row r="10" spans="1:14" x14ac:dyDescent="0.25">
      <c r="A10" s="4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>
        <v>1</v>
      </c>
      <c r="C14" s="9" t="s">
        <v>49</v>
      </c>
      <c r="D14" s="9" t="s">
        <v>50</v>
      </c>
      <c r="E14" s="9">
        <v>6</v>
      </c>
      <c r="F14" s="9">
        <v>5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0.7</v>
      </c>
    </row>
    <row r="15" spans="1:14" s="11" customFormat="1" x14ac:dyDescent="0.25">
      <c r="A15" s="9" t="s">
        <v>42</v>
      </c>
      <c r="B15" s="9">
        <v>1</v>
      </c>
      <c r="C15" s="9" t="s">
        <v>45</v>
      </c>
      <c r="D15" s="9" t="s">
        <v>51</v>
      </c>
      <c r="E15" s="9">
        <v>20</v>
      </c>
      <c r="F15" s="9">
        <v>19</v>
      </c>
      <c r="G15" s="9">
        <v>1</v>
      </c>
      <c r="H15" s="10"/>
      <c r="I15" s="9"/>
      <c r="J15" s="10"/>
      <c r="K15" s="9"/>
      <c r="L15" s="10"/>
      <c r="M15" s="9">
        <v>83</v>
      </c>
      <c r="N15" s="15">
        <v>0.71</v>
      </c>
    </row>
    <row r="16" spans="1:14" s="11" customFormat="1" x14ac:dyDescent="0.25">
      <c r="A16" s="9" t="s">
        <v>43</v>
      </c>
      <c r="B16" s="9">
        <v>1</v>
      </c>
      <c r="C16" s="9" t="s">
        <v>46</v>
      </c>
      <c r="D16" s="9" t="s">
        <v>50</v>
      </c>
      <c r="E16" s="9">
        <v>20</v>
      </c>
      <c r="F16" s="9">
        <v>20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0.5</v>
      </c>
    </row>
    <row r="17" spans="1:14" s="11" customFormat="1" x14ac:dyDescent="0.25">
      <c r="A17" s="9" t="s">
        <v>41</v>
      </c>
      <c r="B17" s="9">
        <v>1</v>
      </c>
      <c r="C17" s="9" t="s">
        <v>47</v>
      </c>
      <c r="D17" s="9" t="s">
        <v>50</v>
      </c>
      <c r="E17" s="9">
        <v>32</v>
      </c>
      <c r="F17" s="9">
        <v>32</v>
      </c>
      <c r="G17" s="9">
        <v>0</v>
      </c>
      <c r="H17" s="10"/>
      <c r="I17" s="9"/>
      <c r="J17" s="10"/>
      <c r="K17" s="9"/>
      <c r="L17" s="10"/>
      <c r="M17" s="9">
        <v>77</v>
      </c>
      <c r="N17" s="15">
        <v>0.78</v>
      </c>
    </row>
    <row r="18" spans="1:14" s="11" customFormat="1" x14ac:dyDescent="0.25">
      <c r="A18" s="9" t="s">
        <v>44</v>
      </c>
      <c r="B18" s="9"/>
      <c r="C18" s="9" t="s">
        <v>48</v>
      </c>
      <c r="D18" s="9" t="s">
        <v>51</v>
      </c>
      <c r="E18" s="9">
        <v>21</v>
      </c>
      <c r="F18" s="9">
        <v>19</v>
      </c>
      <c r="G18" s="9">
        <v>2</v>
      </c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3</v>
      </c>
      <c r="H28" s="18"/>
      <c r="I28" s="17">
        <f t="shared" ref="I28" si="0">(E28-SUM(F28:G28))-K28</f>
        <v>1</v>
      </c>
      <c r="J28" s="18"/>
      <c r="K28" s="17">
        <f>SUM(K14:K27)</f>
        <v>0</v>
      </c>
      <c r="L28" s="18">
        <f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">
        <v>39</v>
      </c>
      <c r="C37" s="40"/>
      <c r="D37" s="40"/>
      <c r="E37" s="13"/>
      <c r="F37" s="13"/>
      <c r="G37" s="40" t="s">
        <v>52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0" zoomScaleNormal="80" zoomScaleSheetLayoutView="100" workbookViewId="0">
      <selection activeCell="E14" sqref="E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53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7</v>
      </c>
      <c r="B10" s="34" t="str">
        <f>'1'!B10</f>
        <v>ING. 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Administracion de la calidad</v>
      </c>
      <c r="B14" s="9" t="s">
        <v>34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92</v>
      </c>
      <c r="N14" s="15">
        <v>0.67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34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0.02</v>
      </c>
    </row>
    <row r="16" spans="1:14" s="11" customFormat="1" ht="26.4" x14ac:dyDescent="0.25">
      <c r="A16" s="9" t="str">
        <f>'1'!A16</f>
        <v>Estadistica para la administracion</v>
      </c>
      <c r="B16" s="9" t="s">
        <v>34</v>
      </c>
      <c r="C16" s="9" t="str">
        <f>'1'!C16</f>
        <v>205-C</v>
      </c>
      <c r="D16" s="9" t="str">
        <f>'1'!D16</f>
        <v>LICADMON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87</v>
      </c>
      <c r="N16" s="15">
        <v>0.05</v>
      </c>
    </row>
    <row r="17" spans="1:14" s="11" customFormat="1" ht="26.4" x14ac:dyDescent="0.25">
      <c r="A17" s="9" t="str">
        <f>'1'!A17</f>
        <v>Administracion de la calidad</v>
      </c>
      <c r="B17" s="9" t="s">
        <v>34</v>
      </c>
      <c r="C17" s="9" t="str">
        <f>'1'!C17</f>
        <v>605-A</v>
      </c>
      <c r="D17" s="9" t="str">
        <f>'1'!D17</f>
        <v>LICADMON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84</v>
      </c>
      <c r="N17" s="15">
        <v>0.81</v>
      </c>
    </row>
    <row r="18" spans="1:14" s="11" customFormat="1" ht="26.4" x14ac:dyDescent="0.25">
      <c r="A18" s="9" t="s">
        <v>44</v>
      </c>
      <c r="B18" s="9" t="s">
        <v>34</v>
      </c>
      <c r="C18" s="9" t="s">
        <v>48</v>
      </c>
      <c r="D18" s="9" t="s">
        <v>51</v>
      </c>
      <c r="E18" s="9">
        <v>21</v>
      </c>
      <c r="F18" s="9">
        <v>19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80</v>
      </c>
      <c r="N18" s="15">
        <v>0.43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28" si="0">(E28-SUM(F28:G28))-K28</f>
        <v>4</v>
      </c>
      <c r="J28" s="18"/>
      <c r="K28" s="17">
        <f>SUM(K14:K27)</f>
        <v>0</v>
      </c>
      <c r="L28" s="18">
        <f t="shared" ref="L28" si="1">K28/E28</f>
        <v>0</v>
      </c>
      <c r="M28" s="17">
        <v>0</v>
      </c>
      <c r="N28" s="19">
        <v>0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JUAN TOMAS RODRIGUEZ MONTERO</v>
      </c>
      <c r="C37" s="40"/>
      <c r="D37" s="40"/>
      <c r="E37" s="13"/>
      <c r="F37" s="13"/>
      <c r="G37" s="40" t="str">
        <f>'1'!G37:J37</f>
        <v>ING. TONATIUH SOSME SANCHEZ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6" zoomScale="110" zoomScaleNormal="110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5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56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7</v>
      </c>
      <c r="B10" s="34" t="str">
        <f>'1'!B10</f>
        <v>ING. 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Administracion de la calidad</v>
      </c>
      <c r="B14" s="9" t="s">
        <v>34</v>
      </c>
      <c r="C14" s="9" t="str">
        <f>'1'!C14</f>
        <v>605-B</v>
      </c>
      <c r="D14" s="9" t="s">
        <v>55</v>
      </c>
      <c r="E14" s="9">
        <f>'1'!E14</f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92</v>
      </c>
      <c r="N14" s="15">
        <v>0.67</v>
      </c>
    </row>
    <row r="15" spans="1:14" s="11" customFormat="1" ht="26.4" x14ac:dyDescent="0.25">
      <c r="A15" s="9" t="str">
        <f>'1'!A15</f>
        <v xml:space="preserve">Probabilidad y estadistica </v>
      </c>
      <c r="B15" s="9" t="s">
        <v>34</v>
      </c>
      <c r="C15" s="9" t="str">
        <f>'1'!C15</f>
        <v>201-C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90</v>
      </c>
      <c r="N15" s="15">
        <v>0.02</v>
      </c>
    </row>
    <row r="16" spans="1:14" s="11" customFormat="1" ht="26.4" x14ac:dyDescent="0.25">
      <c r="A16" s="9" t="str">
        <f>'1'!A16</f>
        <v>Estadistica para la administracion</v>
      </c>
      <c r="B16" s="9" t="s">
        <v>34</v>
      </c>
      <c r="C16" s="9" t="str">
        <f>'1'!C16</f>
        <v>205-C</v>
      </c>
      <c r="D16" s="9" t="s">
        <v>55</v>
      </c>
      <c r="E16" s="9">
        <f>'1'!E16</f>
        <v>20</v>
      </c>
      <c r="F16" s="9">
        <v>19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87</v>
      </c>
      <c r="N16" s="15">
        <v>0.05</v>
      </c>
    </row>
    <row r="17" spans="1:14" s="11" customFormat="1" ht="26.4" x14ac:dyDescent="0.25">
      <c r="A17" s="9" t="str">
        <f>'1'!A17</f>
        <v>Administracion de la calidad</v>
      </c>
      <c r="B17" s="9" t="s">
        <v>34</v>
      </c>
      <c r="C17" s="9" t="str">
        <f>'1'!C17</f>
        <v>605-A</v>
      </c>
      <c r="D17" s="9" t="s">
        <v>55</v>
      </c>
      <c r="E17" s="9">
        <f>'1'!E17</f>
        <v>32</v>
      </c>
      <c r="F17" s="9">
        <v>31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84</v>
      </c>
      <c r="N17" s="15">
        <v>0.81</v>
      </c>
    </row>
    <row r="18" spans="1:14" s="11" customFormat="1" ht="26.4" x14ac:dyDescent="0.25">
      <c r="A18" s="9" t="s">
        <v>54</v>
      </c>
      <c r="B18" s="9" t="s">
        <v>34</v>
      </c>
      <c r="C18" s="9" t="s">
        <v>48</v>
      </c>
      <c r="D18" s="9" t="s">
        <v>51</v>
      </c>
      <c r="E18" s="9">
        <v>21</v>
      </c>
      <c r="F18" s="9">
        <v>19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80</v>
      </c>
      <c r="N18" s="15">
        <v>0.43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0</v>
      </c>
      <c r="H28" s="18"/>
      <c r="I28" s="17">
        <f t="shared" ref="I14:I28" si="0">(E28-SUM(F28:G28))-K28</f>
        <v>4</v>
      </c>
      <c r="J28" s="18"/>
      <c r="K28" s="17">
        <f>SUM(K14:K27)</f>
        <v>0</v>
      </c>
      <c r="L28" s="18">
        <f t="shared" ref="L14:L28" si="1">K28/E28</f>
        <v>0</v>
      </c>
      <c r="M28" s="17">
        <f>AVERAGE(M14:M27)</f>
        <v>86.6</v>
      </c>
      <c r="N28" s="19">
        <f>AVERAGE(N14:N27)</f>
        <v>0.39600000000000002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JUAN TOMAS RODRIGUEZ MONTERO</v>
      </c>
      <c r="C37" s="40"/>
      <c r="D37" s="40"/>
      <c r="E37" s="13"/>
      <c r="F37" s="13"/>
      <c r="G37" s="40" t="str">
        <f>'1'!G37:J37</f>
        <v>ING. TONATIUH SOSME SANCHEZ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7" zoomScale="110" zoomScaleNormal="110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>CIENCIAS BASICAS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3" t="s">
        <v>6</v>
      </c>
      <c r="J8" s="33"/>
      <c r="K8" s="33"/>
      <c r="L8" s="34" t="str">
        <f>'1'!L8</f>
        <v>FEBRERO-JULIO 2023</v>
      </c>
      <c r="M8" s="34"/>
      <c r="N8" s="34"/>
    </row>
    <row r="10" spans="1:14" x14ac:dyDescent="0.25">
      <c r="A10" s="4" t="s">
        <v>7</v>
      </c>
      <c r="B10" s="34" t="str">
        <f>'1'!B10</f>
        <v>ING. 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Administracion de la calidad</v>
      </c>
      <c r="B14" s="9" t="s">
        <v>34</v>
      </c>
      <c r="C14" s="9" t="str">
        <f>'1'!C14</f>
        <v>605-B</v>
      </c>
      <c r="D14" s="9" t="str">
        <f>'1'!D14</f>
        <v>LICADMON</v>
      </c>
      <c r="E14" s="9">
        <f>'1'!E14</f>
        <v>6</v>
      </c>
      <c r="F14" s="9">
        <v>19</v>
      </c>
      <c r="G14" s="9"/>
      <c r="H14" s="10"/>
      <c r="I14" s="9">
        <f t="shared" ref="I14:I34" si="0">(E14-SUM(F14:G14))-K14</f>
        <v>-13</v>
      </c>
      <c r="J14" s="10"/>
      <c r="K14" s="9">
        <v>0</v>
      </c>
      <c r="L14" s="10">
        <f t="shared" ref="L14:L34" si="1">K14/E14</f>
        <v>0</v>
      </c>
      <c r="M14" s="9">
        <v>91.5</v>
      </c>
      <c r="N14" s="15">
        <v>0.65</v>
      </c>
    </row>
    <row r="15" spans="1:14" s="11" customFormat="1" x14ac:dyDescent="0.25">
      <c r="A15" s="9" t="s">
        <v>29</v>
      </c>
      <c r="B15" s="9" t="s">
        <v>35</v>
      </c>
      <c r="C15" s="9" t="s">
        <v>31</v>
      </c>
      <c r="D15" s="9" t="str">
        <f>'1'!D15</f>
        <v>IIND</v>
      </c>
      <c r="E15" s="9">
        <v>20</v>
      </c>
      <c r="F15" s="9">
        <v>19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92</v>
      </c>
      <c r="N15" s="15">
        <v>0.7</v>
      </c>
    </row>
    <row r="16" spans="1:14" s="11" customFormat="1" x14ac:dyDescent="0.25">
      <c r="A16" s="9" t="s">
        <v>29</v>
      </c>
      <c r="B16" s="9" t="s">
        <v>36</v>
      </c>
      <c r="C16" s="9" t="s">
        <v>31</v>
      </c>
      <c r="D16" s="9" t="str">
        <f>'1'!D16</f>
        <v>LICADMON</v>
      </c>
      <c r="E16" s="9">
        <v>20</v>
      </c>
      <c r="F16" s="9">
        <v>14</v>
      </c>
      <c r="G16" s="9"/>
      <c r="H16" s="10"/>
      <c r="I16" s="9">
        <f t="shared" ref="I16:I17" si="4">(E16-SUM(F16:G16))-K16</f>
        <v>6</v>
      </c>
      <c r="J16" s="10"/>
      <c r="K16" s="9">
        <v>0</v>
      </c>
      <c r="L16" s="10">
        <f t="shared" ref="L16:L17" si="5">K16/E16</f>
        <v>0</v>
      </c>
      <c r="M16" s="9">
        <v>68</v>
      </c>
      <c r="N16" s="15">
        <v>0.7</v>
      </c>
    </row>
    <row r="17" spans="1:14" s="11" customFormat="1" x14ac:dyDescent="0.25">
      <c r="A17" s="9" t="s">
        <v>30</v>
      </c>
      <c r="B17" s="9" t="s">
        <v>34</v>
      </c>
      <c r="C17" s="9" t="s">
        <v>32</v>
      </c>
      <c r="D17" s="9" t="str">
        <f>'1'!D14</f>
        <v>LICADMON</v>
      </c>
      <c r="E17" s="9">
        <v>21</v>
      </c>
      <c r="F17" s="9">
        <v>18</v>
      </c>
      <c r="G17" s="9"/>
      <c r="H17" s="10"/>
      <c r="I17" s="9">
        <f t="shared" si="4"/>
        <v>3</v>
      </c>
      <c r="J17" s="10"/>
      <c r="K17" s="9">
        <v>0</v>
      </c>
      <c r="L17" s="10">
        <f t="shared" si="5"/>
        <v>0</v>
      </c>
      <c r="M17" s="9">
        <v>78</v>
      </c>
      <c r="N17" s="15">
        <v>0.76</v>
      </c>
    </row>
    <row r="18" spans="1:14" s="11" customFormat="1" ht="26.4" x14ac:dyDescent="0.25">
      <c r="A18" s="9" t="str">
        <f>'1'!A15</f>
        <v xml:space="preserve">Probabilidad y estadistica </v>
      </c>
      <c r="B18" s="9" t="s">
        <v>35</v>
      </c>
      <c r="C18" s="9" t="str">
        <f>'1'!C15</f>
        <v>201-C</v>
      </c>
      <c r="D18" s="9" t="str">
        <f>'1'!D15</f>
        <v>IIND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82</v>
      </c>
      <c r="N18" s="15">
        <v>0.76</v>
      </c>
    </row>
    <row r="19" spans="1:14" s="11" customFormat="1" ht="14.4" x14ac:dyDescent="0.25">
      <c r="A19" s="9" t="str">
        <f>'1'!A16</f>
        <v>Estadistica para la administracion</v>
      </c>
      <c r="B19" s="9" t="s">
        <v>36</v>
      </c>
      <c r="C19" s="21" t="s">
        <v>32</v>
      </c>
      <c r="D19" s="9" t="str">
        <f>'1'!D16</f>
        <v>LICADMON</v>
      </c>
      <c r="E19" s="9">
        <v>21</v>
      </c>
      <c r="F19" s="9">
        <v>18</v>
      </c>
      <c r="G19" s="9"/>
      <c r="H19" s="10"/>
      <c r="I19" s="9">
        <f t="shared" ref="I19:I21" si="6">(E19-SUM(F19:G19))-K19</f>
        <v>3</v>
      </c>
      <c r="J19" s="10"/>
      <c r="K19" s="9">
        <v>0</v>
      </c>
      <c r="L19" s="10">
        <f t="shared" ref="L19:L21" si="7">K19/E19</f>
        <v>0</v>
      </c>
      <c r="M19" s="9">
        <v>80</v>
      </c>
      <c r="N19" s="15">
        <v>0.76</v>
      </c>
    </row>
    <row r="20" spans="1:14" s="11" customFormat="1" x14ac:dyDescent="0.25">
      <c r="A20" s="9" t="str">
        <f>'1'!A15</f>
        <v xml:space="preserve">Probabilidad y estadistica </v>
      </c>
      <c r="B20" s="9" t="s">
        <v>34</v>
      </c>
      <c r="C20" s="9" t="s">
        <v>33</v>
      </c>
      <c r="D20" s="9" t="str">
        <f>'1'!D15</f>
        <v>IIND</v>
      </c>
      <c r="E20" s="9">
        <v>16</v>
      </c>
      <c r="F20" s="9">
        <v>15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81</v>
      </c>
      <c r="N20" s="15">
        <v>0.5</v>
      </c>
    </row>
    <row r="21" spans="1:14" s="11" customFormat="1" x14ac:dyDescent="0.25">
      <c r="A21" s="9" t="str">
        <f>'1'!A15</f>
        <v xml:space="preserve">Probabilidad y estadistica </v>
      </c>
      <c r="B21" s="9" t="s">
        <v>35</v>
      </c>
      <c r="C21" s="9" t="s">
        <v>33</v>
      </c>
      <c r="D21" s="9" t="str">
        <f>'1'!D15</f>
        <v>IIND</v>
      </c>
      <c r="E21" s="9">
        <v>16</v>
      </c>
      <c r="F21" s="9">
        <v>15</v>
      </c>
      <c r="G21" s="9"/>
      <c r="H21" s="10"/>
      <c r="I21" s="9">
        <f t="shared" si="6"/>
        <v>1</v>
      </c>
      <c r="J21" s="10"/>
      <c r="K21" s="9">
        <v>0</v>
      </c>
      <c r="L21" s="10">
        <f t="shared" si="7"/>
        <v>0</v>
      </c>
      <c r="M21" s="9">
        <v>85</v>
      </c>
      <c r="N21" s="15">
        <v>0.88</v>
      </c>
    </row>
    <row r="22" spans="1:14" s="11" customFormat="1" ht="26.4" x14ac:dyDescent="0.25">
      <c r="A22" s="9" t="str">
        <f>'1'!A16</f>
        <v>Estadistica para la administracion</v>
      </c>
      <c r="B22" s="9" t="s">
        <v>36</v>
      </c>
      <c r="C22" s="9" t="str">
        <f>'1'!C16</f>
        <v>205-C</v>
      </c>
      <c r="D22" s="9" t="str">
        <f>'1'!D16</f>
        <v>LICADMON</v>
      </c>
      <c r="E22" s="9">
        <f>'1'!E16</f>
        <v>20</v>
      </c>
      <c r="F22" s="9">
        <v>15</v>
      </c>
      <c r="G22" s="9"/>
      <c r="H22" s="10"/>
      <c r="I22" s="9">
        <f t="shared" si="0"/>
        <v>5</v>
      </c>
      <c r="J22" s="10"/>
      <c r="K22" s="9">
        <v>0</v>
      </c>
      <c r="L22" s="10">
        <f t="shared" si="1"/>
        <v>0</v>
      </c>
      <c r="M22" s="9">
        <v>91</v>
      </c>
      <c r="N22" s="15">
        <v>0.88</v>
      </c>
    </row>
    <row r="23" spans="1:14" s="11" customFormat="1" ht="26.4" x14ac:dyDescent="0.25">
      <c r="A23" s="9" t="str">
        <f>'1'!A17</f>
        <v>Administracion de la calidad</v>
      </c>
      <c r="B23" s="9" t="s">
        <v>35</v>
      </c>
      <c r="C23" s="9" t="str">
        <f>'1'!C17</f>
        <v>605-A</v>
      </c>
      <c r="D23" s="9" t="str">
        <f>'1'!D17</f>
        <v>LICADMON</v>
      </c>
      <c r="E23" s="9">
        <f>'1'!E17</f>
        <v>32</v>
      </c>
      <c r="F23" s="9">
        <v>7</v>
      </c>
      <c r="G23" s="9"/>
      <c r="H23" s="10"/>
      <c r="I23" s="9">
        <f t="shared" si="0"/>
        <v>25</v>
      </c>
      <c r="J23" s="10"/>
      <c r="K23" s="9">
        <v>0</v>
      </c>
      <c r="L23" s="10">
        <f t="shared" si="1"/>
        <v>0</v>
      </c>
      <c r="M23" s="9">
        <v>69</v>
      </c>
      <c r="N23" s="15">
        <v>0.78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193</v>
      </c>
      <c r="F34" s="17">
        <f>SUM(F14:F33)</f>
        <v>159</v>
      </c>
      <c r="G34" s="17">
        <f>SUM(G14:G33)</f>
        <v>0</v>
      </c>
      <c r="H34" s="18"/>
      <c r="I34" s="17">
        <f t="shared" si="0"/>
        <v>34</v>
      </c>
      <c r="J34" s="18"/>
      <c r="K34" s="17">
        <f>SUM(K14:K33)</f>
        <v>0</v>
      </c>
      <c r="L34" s="18">
        <f t="shared" si="1"/>
        <v>0</v>
      </c>
      <c r="M34" s="17">
        <f>AVERAGE(M14:M33)</f>
        <v>81.75</v>
      </c>
      <c r="N34" s="19">
        <f>AVERAGE(N14:N33)</f>
        <v>0.73699999999999988</v>
      </c>
    </row>
    <row r="36" spans="1:14" ht="120" customHeight="1" x14ac:dyDescent="0.25">
      <c r="A36" s="30" t="s">
        <v>25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8" spans="1:14" x14ac:dyDescent="0.25">
      <c r="A38" s="12"/>
    </row>
    <row r="39" spans="1:14" x14ac:dyDescent="0.25">
      <c r="B39" s="37" t="s">
        <v>26</v>
      </c>
      <c r="C39" s="37"/>
      <c r="D39" s="37"/>
      <c r="G39" s="22" t="s">
        <v>27</v>
      </c>
      <c r="H39" s="22"/>
      <c r="I39" s="22"/>
      <c r="J39" s="22"/>
    </row>
    <row r="40" spans="1:14" ht="62.25" customHeight="1" x14ac:dyDescent="0.25">
      <c r="B40" s="38"/>
      <c r="C40" s="38"/>
      <c r="D40" s="38"/>
      <c r="G40" s="34"/>
      <c r="H40" s="34"/>
      <c r="I40" s="34"/>
      <c r="J40" s="34"/>
    </row>
    <row r="41" spans="1:14" hidden="1" x14ac:dyDescent="0.25">
      <c r="A41" s="39" t="e">
        <v>#REF!</v>
      </c>
      <c r="B41" s="39"/>
      <c r="C41" s="6"/>
      <c r="E41" s="39"/>
      <c r="F41" s="39"/>
      <c r="G41" s="39"/>
      <c r="H41" s="39"/>
    </row>
    <row r="42" spans="1:14" hidden="1" x14ac:dyDescent="0.25"/>
    <row r="43" spans="1:14" ht="45" customHeight="1" x14ac:dyDescent="0.25">
      <c r="B43" s="40" t="str">
        <f>B10</f>
        <v>ING. JUAN TOMAS RODRIGUEZ MONTERO</v>
      </c>
      <c r="C43" s="40"/>
      <c r="D43" s="40"/>
      <c r="E43" s="13"/>
      <c r="F43" s="13"/>
      <c r="G43" s="40" t="str">
        <f>'1'!G37:J37</f>
        <v>ING. TONATIUH SOSME SANCHEZ</v>
      </c>
      <c r="H43" s="40"/>
      <c r="I43" s="40"/>
      <c r="J43" s="40"/>
    </row>
  </sheetData>
  <mergeCells count="31">
    <mergeCell ref="A41:B41"/>
    <mergeCell ref="E41:H41"/>
    <mergeCell ref="B43:D43"/>
    <mergeCell ref="G43:J43"/>
    <mergeCell ref="M12:M13"/>
    <mergeCell ref="N12:N13"/>
    <mergeCell ref="A36:N36"/>
    <mergeCell ref="B40:D40"/>
    <mergeCell ref="G40:J40"/>
    <mergeCell ref="B39:D39"/>
    <mergeCell ref="G39:J3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A18" sqref="A18:G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38</v>
      </c>
      <c r="M8" s="34"/>
      <c r="N8" s="34"/>
    </row>
    <row r="10" spans="1:14" x14ac:dyDescent="0.25">
      <c r="A10" s="4" t="s">
        <v>7</v>
      </c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>
        <v>1</v>
      </c>
      <c r="C14" s="9" t="s">
        <v>49</v>
      </c>
      <c r="D14" s="9" t="s">
        <v>50</v>
      </c>
      <c r="E14" s="9">
        <v>6</v>
      </c>
      <c r="F14" s="9">
        <v>5</v>
      </c>
      <c r="G14" s="9">
        <v>0</v>
      </c>
      <c r="H14" s="10"/>
      <c r="I14" s="9"/>
      <c r="J14" s="10"/>
      <c r="K14" s="9"/>
      <c r="L14" s="10"/>
      <c r="M14" s="9">
        <v>89</v>
      </c>
      <c r="N14" s="15">
        <v>0.7</v>
      </c>
    </row>
    <row r="15" spans="1:14" s="11" customFormat="1" ht="26.4" x14ac:dyDescent="0.25">
      <c r="A15" s="9" t="s">
        <v>42</v>
      </c>
      <c r="B15" s="9">
        <v>1</v>
      </c>
      <c r="C15" s="9" t="s">
        <v>45</v>
      </c>
      <c r="D15" s="9" t="s">
        <v>51</v>
      </c>
      <c r="E15" s="9">
        <v>20</v>
      </c>
      <c r="F15" s="9">
        <v>19</v>
      </c>
      <c r="G15" s="9">
        <v>1</v>
      </c>
      <c r="H15" s="10"/>
      <c r="I15" s="9"/>
      <c r="J15" s="10"/>
      <c r="K15" s="9"/>
      <c r="L15" s="10"/>
      <c r="M15" s="9">
        <v>83</v>
      </c>
      <c r="N15" s="15">
        <v>0.71</v>
      </c>
    </row>
    <row r="16" spans="1:14" s="11" customFormat="1" ht="26.4" x14ac:dyDescent="0.25">
      <c r="A16" s="9" t="s">
        <v>43</v>
      </c>
      <c r="B16" s="9">
        <v>1</v>
      </c>
      <c r="C16" s="9" t="s">
        <v>46</v>
      </c>
      <c r="D16" s="9" t="s">
        <v>50</v>
      </c>
      <c r="E16" s="9">
        <v>20</v>
      </c>
      <c r="F16" s="9">
        <v>20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0.5</v>
      </c>
    </row>
    <row r="17" spans="1:14" s="11" customFormat="1" ht="26.4" x14ac:dyDescent="0.25">
      <c r="A17" s="9" t="s">
        <v>41</v>
      </c>
      <c r="B17" s="9">
        <v>1</v>
      </c>
      <c r="C17" s="9" t="s">
        <v>47</v>
      </c>
      <c r="D17" s="9" t="s">
        <v>50</v>
      </c>
      <c r="E17" s="9">
        <v>32</v>
      </c>
      <c r="F17" s="9">
        <v>32</v>
      </c>
      <c r="G17" s="9">
        <v>0</v>
      </c>
      <c r="H17" s="10"/>
      <c r="I17" s="9"/>
      <c r="J17" s="10"/>
      <c r="K17" s="9"/>
      <c r="L17" s="10"/>
      <c r="M17" s="9">
        <v>77</v>
      </c>
      <c r="N17" s="15">
        <v>0.78</v>
      </c>
    </row>
    <row r="18" spans="1:14" s="11" customFormat="1" ht="26.4" x14ac:dyDescent="0.25">
      <c r="A18" s="9" t="s">
        <v>44</v>
      </c>
      <c r="B18" s="9"/>
      <c r="C18" s="9" t="s">
        <v>48</v>
      </c>
      <c r="D18" s="9" t="s">
        <v>51</v>
      </c>
      <c r="E18" s="9">
        <v>21</v>
      </c>
      <c r="F18" s="9">
        <v>19</v>
      </c>
      <c r="G18" s="9">
        <v>2</v>
      </c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95</v>
      </c>
      <c r="G28" s="17">
        <f>SUM(G14:G27)</f>
        <v>3</v>
      </c>
      <c r="H28" s="18">
        <f>SUM(F28:G28)/E28</f>
        <v>0.98989898989898994</v>
      </c>
      <c r="I28" s="17">
        <f t="shared" ref="I28" si="0">(E28-SUM(F28:G28))-K28</f>
        <v>1</v>
      </c>
      <c r="J28" s="18">
        <f t="shared" ref="J28" si="1">I28/E28</f>
        <v>1.0101010101010102E-2</v>
      </c>
      <c r="K28" s="17">
        <f>SUM(K14:K27)</f>
        <v>0</v>
      </c>
      <c r="L28" s="18">
        <f t="shared" ref="L28" si="2">K28/E28</f>
        <v>0</v>
      </c>
      <c r="M28" s="17">
        <f>AVERAGE(M14:M27)</f>
        <v>83.25</v>
      </c>
      <c r="N28" s="19">
        <f>AVERAGE(N14:N27)</f>
        <v>0.67249999999999999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JUAN TOMAS RODRIGUEZ MONTERO</v>
      </c>
      <c r="C37" s="40"/>
      <c r="D37" s="40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2023-06-04T23:51:37Z</dcterms:modified>
  <cp:category/>
  <cp:contentStatus/>
</cp:coreProperties>
</file>