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JTRM\"/>
    </mc:Choice>
  </mc:AlternateContent>
  <xr:revisionPtr revIDLastSave="0" documentId="8_{A70E8EB2-D9E2-4CC5-A65F-83A0FD20967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5" l="1"/>
  <c r="C14" i="25"/>
  <c r="A14" i="25"/>
  <c r="E15" i="24"/>
  <c r="E17" i="24" l="1"/>
  <c r="D17" i="24"/>
  <c r="C17" i="24"/>
  <c r="A17" i="24"/>
  <c r="E16" i="24"/>
  <c r="D16" i="24"/>
  <c r="C16" i="24"/>
  <c r="A16" i="24"/>
  <c r="D15" i="24"/>
  <c r="C15" i="24"/>
  <c r="A15" i="24"/>
  <c r="E14" i="24"/>
  <c r="D14" i="24"/>
  <c r="C14" i="24"/>
  <c r="A14" i="24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G43" i="24" l="1"/>
  <c r="G37" i="23"/>
  <c r="G37" i="22"/>
  <c r="E6" i="24"/>
  <c r="E6" i="23"/>
  <c r="E6" i="22"/>
  <c r="K28" i="22" l="1"/>
  <c r="M28" i="10"/>
  <c r="K28" i="10" l="1"/>
  <c r="N28" i="25" l="1"/>
  <c r="M28" i="25"/>
  <c r="K28" i="25"/>
  <c r="G28" i="25"/>
  <c r="F28" i="25"/>
  <c r="B37" i="25"/>
  <c r="N34" i="24"/>
  <c r="M34" i="24"/>
  <c r="K34" i="24"/>
  <c r="G34" i="24"/>
  <c r="F34" i="24"/>
  <c r="B10" i="24"/>
  <c r="B43" i="24" s="1"/>
  <c r="L8" i="24"/>
  <c r="H8" i="24"/>
  <c r="E8" i="24"/>
  <c r="M28" i="23"/>
  <c r="K28" i="23"/>
  <c r="G28" i="23"/>
  <c r="F28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N28" i="23" l="1"/>
  <c r="E28" i="25"/>
  <c r="H28" i="25" s="1"/>
  <c r="E34" i="24"/>
  <c r="E28" i="23"/>
  <c r="E28" i="22"/>
  <c r="I28" i="10"/>
  <c r="I28" i="25" l="1"/>
  <c r="J28" i="25" s="1"/>
  <c r="L28" i="25"/>
  <c r="I34" i="24"/>
  <c r="L34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<sst xmlns="http://schemas.openxmlformats.org/spreadsheetml/2006/main" count="220" uniqueCount="51">
  <si>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</si>
  <si>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</si>
  <si>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</si>
  <si>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</si>
  <si>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</si>
  <si>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</si>
  <si>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</si>
  <si>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</si>
  <si>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</si>
  <si>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</si>
  <si>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</si>
  <si>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</si>
  <si>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</si>
  <si>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</si>
  <si>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</si>
  <si>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</si>
  <si>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</si>
  <si>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</si>
  <si>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</si>
  <si>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</si>
  <si>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</si>
  <si>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</si>
  <si>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</si>
  <si>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</si>
  <si>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</si>
  <si>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</si>
  <si>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</si>
  <si>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</si>
  <si>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</si>
  <si>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III</t>
  </si>
  <si>
    <t>CIENCIAS BASICAS</t>
  </si>
  <si>
    <t>FEBRERO-JULIO 2023</t>
  </si>
  <si>
    <t>ING. JUAN TOMAS RODRIGUEZ MONTERO</t>
  </si>
  <si>
    <t>ING. TONATIHU SOSME SANCHEZ</t>
  </si>
  <si>
    <t>Administracion de la calidad</t>
  </si>
  <si>
    <t xml:space="preserve">Probabilidad y estadistica </t>
  </si>
  <si>
    <t>Estadistica para la administracion</t>
  </si>
  <si>
    <t xml:space="preserve">Fisica </t>
  </si>
  <si>
    <t>201-C</t>
  </si>
  <si>
    <t>205-C</t>
  </si>
  <si>
    <t>605-A</t>
  </si>
  <si>
    <t>401-B</t>
  </si>
  <si>
    <t>605-B</t>
  </si>
  <si>
    <t>LICADMON</t>
  </si>
  <si>
    <t>IIND</t>
  </si>
  <si>
    <t>ING. TONATIUH SOSME SANCHEZ</t>
  </si>
  <si>
    <t>FINAL</t>
  </si>
  <si>
    <t>DEPARTAMENTO DE CIENCIAS BASICAS</t>
  </si>
  <si>
    <t>T</t>
  </si>
  <si>
    <t>LADM</t>
  </si>
  <si>
    <t>Estadistica para la administracion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</si>
</sst>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106" zoomScaleNormal="106" zoomScaleSheetLayoutView="100" workbookViewId="0">
      <selection activeCell="M14" sqref="M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3320312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4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5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34</v>
      </c>
      <c r="B14" s="9">
        <v>1</v>
      </c>
      <c r="C14" s="9" t="s">
        <v>42</v>
      </c>
      <c r="D14" s="9" t="s">
        <v>43</v>
      </c>
      <c r="E14" s="9">
        <v>6</v>
      </c>
      <c r="F14" s="9">
        <v>5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0.7</v>
      </c>
    </row>
    <row r="15" spans="1:14" s="11" customFormat="1" x14ac:dyDescent="0.25">
      <c r="A15" s="9" t="s">
        <v>35</v>
      </c>
      <c r="B15" s="9">
        <v>1</v>
      </c>
      <c r="C15" s="9" t="s">
        <v>38</v>
      </c>
      <c r="D15" s="9" t="s">
        <v>44</v>
      </c>
      <c r="E15" s="9">
        <v>20</v>
      </c>
      <c r="F15" s="9">
        <v>19</v>
      </c>
      <c r="G15" s="9">
        <v>1</v>
      </c>
      <c r="H15" s="10"/>
      <c r="I15" s="9"/>
      <c r="J15" s="10"/>
      <c r="K15" s="9"/>
      <c r="L15" s="10"/>
      <c r="M15" s="9">
        <v>83</v>
      </c>
      <c r="N15" s="15">
        <v>0.71</v>
      </c>
    </row>
    <row r="16" spans="1:14" s="11" customFormat="1" x14ac:dyDescent="0.25">
      <c r="A16" s="9" t="s">
        <v>36</v>
      </c>
      <c r="B16" s="9">
        <v>1</v>
      </c>
      <c r="C16" s="9" t="s">
        <v>39</v>
      </c>
      <c r="D16" s="9" t="s">
        <v>43</v>
      </c>
      <c r="E16" s="9">
        <v>20</v>
      </c>
      <c r="F16" s="9">
        <v>20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0.5</v>
      </c>
    </row>
    <row r="17" spans="1:14" s="11" customFormat="1" x14ac:dyDescent="0.25">
      <c r="A17" s="9" t="s">
        <v>34</v>
      </c>
      <c r="B17" s="9">
        <v>1</v>
      </c>
      <c r="C17" s="9" t="s">
        <v>40</v>
      </c>
      <c r="D17" s="9" t="s">
        <v>43</v>
      </c>
      <c r="E17" s="9">
        <v>32</v>
      </c>
      <c r="F17" s="9">
        <v>32</v>
      </c>
      <c r="G17" s="9">
        <v>0</v>
      </c>
      <c r="H17" s="10"/>
      <c r="I17" s="9"/>
      <c r="J17" s="10"/>
      <c r="K17" s="9"/>
      <c r="L17" s="10"/>
      <c r="M17" s="9">
        <v>77</v>
      </c>
      <c r="N17" s="15">
        <v>0.78</v>
      </c>
    </row>
    <row r="18" spans="1:14" s="11" customFormat="1" x14ac:dyDescent="0.25">
      <c r="A18" s="9" t="s">
        <v>37</v>
      </c>
      <c r="B18" s="9"/>
      <c r="C18" s="9" t="s">
        <v>41</v>
      </c>
      <c r="D18" s="9" t="s">
        <v>44</v>
      </c>
      <c r="E18" s="9">
        <v>21</v>
      </c>
      <c r="F18" s="9">
        <v>19</v>
      </c>
      <c r="G18" s="9">
        <v>2</v>
      </c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3</v>
      </c>
      <c r="H28" s="18"/>
      <c r="I28" s="17">
        <f t="shared" ref="I28" si="0">(E28-SUM(F28:G28))-K28</f>
        <v>1</v>
      </c>
      <c r="J28" s="18"/>
      <c r="K28" s="17">
        <f>SUM(K14:K27)</f>
        <v>0</v>
      </c>
      <c r="L28" s="18">
        <f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">
        <v>32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0" zoomScaleNormal="8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>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Administracion de la calidad</v>
      </c>
      <c r="B14" s="9" t="s">
        <v>29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/>
      <c r="L14" s="10"/>
      <c r="M14" s="9">
        <v>92</v>
      </c>
      <c r="N14" s="15">
        <v>0.67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29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/>
      <c r="L15" s="10"/>
      <c r="M15" s="9">
        <v>90.3</v>
      </c>
      <c r="N15" s="15">
        <v>0.02</v>
      </c>
    </row>
    <row r="16" spans="1:14" s="11" customFormat="1" ht="26.4" x14ac:dyDescent="0.25">
      <c r="A16" s="9" t="str">
        <f>'1'!A16</f>
        <v>Estadistica para la administracion</v>
      </c>
      <c r="B16" s="9" t="s">
        <v>29</v>
      </c>
      <c r="C16" s="9" t="str">
        <f>'1'!C16</f>
        <v>205-C</v>
      </c>
      <c r="D16" s="9" t="str">
        <f>'1'!D16</f>
        <v>LICADMON</v>
      </c>
      <c r="E16" s="9">
        <f>'1'!E16</f>
        <v>20</v>
      </c>
      <c r="F16" s="9">
        <v>19</v>
      </c>
      <c r="G16" s="9"/>
      <c r="H16" s="10"/>
      <c r="I16" s="9">
        <v>1</v>
      </c>
      <c r="J16" s="10"/>
      <c r="K16" s="9"/>
      <c r="L16" s="10"/>
      <c r="M16" s="9">
        <v>87</v>
      </c>
      <c r="N16" s="15">
        <v>0.05</v>
      </c>
    </row>
    <row r="17" spans="1:14" s="11" customFormat="1" ht="26.4" x14ac:dyDescent="0.25">
      <c r="A17" s="9" t="str">
        <f>'1'!A17</f>
        <v>Administracion de la calidad</v>
      </c>
      <c r="B17" s="9" t="s">
        <v>29</v>
      </c>
      <c r="C17" s="9" t="str">
        <f>'1'!C17</f>
        <v>605-A</v>
      </c>
      <c r="D17" s="9" t="str">
        <f>'1'!D17</f>
        <v>LICADMON</v>
      </c>
      <c r="E17" s="9">
        <f>'1'!E17</f>
        <v>32</v>
      </c>
      <c r="F17" s="9">
        <v>31</v>
      </c>
      <c r="G17" s="9"/>
      <c r="H17" s="10"/>
      <c r="I17" s="9">
        <v>1</v>
      </c>
      <c r="J17" s="10"/>
      <c r="K17" s="9"/>
      <c r="L17" s="10"/>
      <c r="M17" s="9">
        <v>84</v>
      </c>
      <c r="N17" s="15">
        <v>0.81</v>
      </c>
    </row>
    <row r="18" spans="1:14" s="11" customFormat="1" ht="26.4" x14ac:dyDescent="0.25">
      <c r="A18" s="9" t="s">
        <v>37</v>
      </c>
      <c r="B18" s="9"/>
      <c r="C18" s="9" t="s">
        <v>41</v>
      </c>
      <c r="D18" s="9" t="s">
        <v>44</v>
      </c>
      <c r="E18" s="9">
        <v>21</v>
      </c>
      <c r="F18" s="9">
        <v>19</v>
      </c>
      <c r="G18" s="9"/>
      <c r="H18" s="10"/>
      <c r="I18" s="9">
        <v>1</v>
      </c>
      <c r="J18" s="10"/>
      <c r="K18" s="9"/>
      <c r="L18" s="10"/>
      <c r="M18" s="9">
        <v>80.239999999999995</v>
      </c>
      <c r="N18" s="15">
        <v>0.43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28" si="0">(E28-SUM(F28:G28))-K28</f>
        <v>4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JUAN TOMAS RODRIGUEZ MONTERO</v>
      </c>
      <c r="C37" s="23"/>
      <c r="D37" s="23"/>
      <c r="E37" s="13"/>
      <c r="F37" s="13"/>
      <c r="G37" s="23" t="str">
        <f>'1'!G37:J37</f>
        <v>ING. TONATIUH SOSME SANCHEZ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110" zoomScaleNormal="11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>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Administracion de la calidad</v>
      </c>
      <c r="B14" s="9" t="s">
        <v>29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/>
      <c r="L14" s="10"/>
      <c r="M14" s="9">
        <v>92</v>
      </c>
      <c r="N14" s="15">
        <v>0.67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29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/>
      <c r="L15" s="10"/>
      <c r="M15" s="9">
        <v>90.3</v>
      </c>
      <c r="N15" s="15">
        <v>0.02</v>
      </c>
    </row>
    <row r="16" spans="1:14" s="11" customFormat="1" ht="26.4" x14ac:dyDescent="0.25">
      <c r="A16" s="9" t="str">
        <f>'1'!A16</f>
        <v>Estadistica para la administracion</v>
      </c>
      <c r="B16" s="9" t="s">
        <v>29</v>
      </c>
      <c r="C16" s="9" t="str">
        <f>'1'!C16</f>
        <v>205-C</v>
      </c>
      <c r="D16" s="9" t="str">
        <f>'1'!D16</f>
        <v>LICADMON</v>
      </c>
      <c r="E16" s="9">
        <f>'1'!E16</f>
        <v>20</v>
      </c>
      <c r="F16" s="9">
        <v>19</v>
      </c>
      <c r="G16" s="9"/>
      <c r="H16" s="10"/>
      <c r="I16" s="9">
        <v>1</v>
      </c>
      <c r="J16" s="10"/>
      <c r="K16" s="9"/>
      <c r="L16" s="10"/>
      <c r="M16" s="9">
        <v>87</v>
      </c>
      <c r="N16" s="15">
        <v>0.05</v>
      </c>
    </row>
    <row r="17" spans="1:14" s="11" customFormat="1" ht="26.4" x14ac:dyDescent="0.25">
      <c r="A17" s="9" t="str">
        <f>'1'!A17</f>
        <v>Administracion de la calidad</v>
      </c>
      <c r="B17" s="9" t="s">
        <v>29</v>
      </c>
      <c r="C17" s="9" t="str">
        <f>'1'!C17</f>
        <v>605-A</v>
      </c>
      <c r="D17" s="9" t="str">
        <f>'1'!D17</f>
        <v>LICADMON</v>
      </c>
      <c r="E17" s="9">
        <f>'1'!E17</f>
        <v>32</v>
      </c>
      <c r="F17" s="9">
        <v>31</v>
      </c>
      <c r="G17" s="9"/>
      <c r="H17" s="10"/>
      <c r="I17" s="9">
        <v>1</v>
      </c>
      <c r="J17" s="10"/>
      <c r="K17" s="9"/>
      <c r="L17" s="10"/>
      <c r="M17" s="9">
        <v>84</v>
      </c>
      <c r="N17" s="15">
        <v>0.81</v>
      </c>
    </row>
    <row r="18" spans="1:14" s="11" customFormat="1" ht="26.4" x14ac:dyDescent="0.25">
      <c r="A18" s="9" t="s">
        <v>37</v>
      </c>
      <c r="B18" s="9"/>
      <c r="C18" s="9" t="s">
        <v>41</v>
      </c>
      <c r="D18" s="9" t="s">
        <v>44</v>
      </c>
      <c r="E18" s="9">
        <v>21</v>
      </c>
      <c r="F18" s="9">
        <v>19</v>
      </c>
      <c r="G18" s="9"/>
      <c r="H18" s="10"/>
      <c r="I18" s="9">
        <v>1</v>
      </c>
      <c r="J18" s="10"/>
      <c r="K18" s="9"/>
      <c r="L18" s="10"/>
      <c r="M18" s="9">
        <v>80.239999999999995</v>
      </c>
      <c r="N18" s="15">
        <v>0.43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28" si="0">(E28-SUM(F28:G28))-K28</f>
        <v>4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86.707999999999998</v>
      </c>
      <c r="N28" s="19">
        <f>AVERAGE(N14:N27)</f>
        <v>0.39600000000000002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JUAN TOMAS RODRIGUEZ MONTERO</v>
      </c>
      <c r="C37" s="23"/>
      <c r="D37" s="23"/>
      <c r="E37" s="13"/>
      <c r="F37" s="13"/>
      <c r="G37" s="23" t="str">
        <f>'1'!G37:J37</f>
        <v>ING. TONATIUH SOSME SANCHEZ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4" zoomScale="110" zoomScaleNormal="110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>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Administracion de la calidad</v>
      </c>
      <c r="B14" s="9" t="s">
        <v>17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6</v>
      </c>
      <c r="G14" s="9">
        <v>0</v>
      </c>
      <c r="H14" s="10">
        <v>1</v>
      </c>
      <c r="I14" s="9">
        <v>0</v>
      </c>
      <c r="J14" s="10">
        <v>1</v>
      </c>
      <c r="K14" s="9">
        <v>0</v>
      </c>
      <c r="L14" s="10">
        <v>0</v>
      </c>
      <c r="M14" s="9">
        <v>82</v>
      </c>
      <c r="N14" s="15">
        <v>1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17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86.2</v>
      </c>
      <c r="N15" s="15">
        <v>0.3</v>
      </c>
    </row>
    <row r="16" spans="1:14" s="11" customFormat="1" ht="26.4" x14ac:dyDescent="0.25">
      <c r="A16" s="9" t="str">
        <f>'1'!A16</f>
        <v>Estadistica para la administracion</v>
      </c>
      <c r="B16" s="9" t="s">
        <v>17</v>
      </c>
      <c r="C16" s="9" t="str">
        <f>'1'!C16</f>
        <v>205-C</v>
      </c>
      <c r="D16" s="9" t="str">
        <f>'1'!D16</f>
        <v>LICADMON</v>
      </c>
      <c r="E16" s="9">
        <f>'1'!E16</f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83.8</v>
      </c>
      <c r="N16" s="15">
        <v>0.5</v>
      </c>
    </row>
    <row r="17" spans="1:14" s="11" customFormat="1" ht="26.4" x14ac:dyDescent="0.25">
      <c r="A17" s="9" t="str">
        <f>'1'!A17</f>
        <v>Administracion de la calidad</v>
      </c>
      <c r="B17" s="9" t="s">
        <v>17</v>
      </c>
      <c r="C17" s="9" t="str">
        <f>'1'!C17</f>
        <v>605-A</v>
      </c>
      <c r="D17" s="9" t="str">
        <f>'1'!D17</f>
        <v>LICADMON</v>
      </c>
      <c r="E17" s="9">
        <f>'1'!E17</f>
        <v>32</v>
      </c>
      <c r="F17" s="9">
        <v>31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90.6</v>
      </c>
      <c r="N17" s="15">
        <v>0.81</v>
      </c>
    </row>
    <row r="18" spans="1:14" s="11" customFormat="1" ht="26.4" x14ac:dyDescent="0.25">
      <c r="A18" s="9" t="s">
        <v>37</v>
      </c>
      <c r="B18" s="9" t="s">
        <v>17</v>
      </c>
      <c r="C18" s="9" t="s">
        <v>41</v>
      </c>
      <c r="D18" s="9" t="s">
        <v>44</v>
      </c>
      <c r="E18" s="9">
        <v>21</v>
      </c>
      <c r="F18" s="9">
        <v>20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88.3</v>
      </c>
      <c r="N18" s="15">
        <v>0.9</v>
      </c>
    </row>
    <row r="19" spans="1:14" s="11" customFormat="1" ht="14.4" x14ac:dyDescent="0.25">
      <c r="A19" s="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8" thickBot="1" x14ac:dyDescent="0.3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99</v>
      </c>
      <c r="F34" s="17">
        <f>SUM(F14:F33)</f>
        <v>99</v>
      </c>
      <c r="G34" s="17">
        <f>SUM(G14:G33)</f>
        <v>0</v>
      </c>
      <c r="H34" s="18"/>
      <c r="I34" s="17">
        <f t="shared" ref="I34" si="0">(E34-SUM(F34:G34))-K34</f>
        <v>0</v>
      </c>
      <c r="J34" s="18"/>
      <c r="K34" s="17">
        <f>SUM(K14:K33)</f>
        <v>0</v>
      </c>
      <c r="L34" s="18">
        <f t="shared" ref="L34" si="1">K34/E34</f>
        <v>0</v>
      </c>
      <c r="M34" s="17">
        <f>AVERAGE(M14:M33)</f>
        <v>86.18</v>
      </c>
      <c r="N34" s="19">
        <f>AVERAGE(N14:N33)</f>
        <v>0.70200000000000007</v>
      </c>
    </row>
    <row r="36" spans="1:14" ht="120" customHeight="1" x14ac:dyDescent="0.25">
      <c r="A36" s="32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8" spans="1:14" x14ac:dyDescent="0.25">
      <c r="A38" s="12"/>
    </row>
    <row r="39" spans="1:14" x14ac:dyDescent="0.25">
      <c r="B39" s="26" t="s">
        <v>26</v>
      </c>
      <c r="C39" s="26"/>
      <c r="D39" s="26"/>
      <c r="G39" s="27" t="s">
        <v>27</v>
      </c>
      <c r="H39" s="27"/>
      <c r="I39" s="27"/>
      <c r="J39" s="27"/>
    </row>
    <row r="40" spans="1:14" ht="62.25" customHeight="1" x14ac:dyDescent="0.25">
      <c r="B40" s="28"/>
      <c r="C40" s="28"/>
      <c r="D40" s="28"/>
      <c r="G40" s="29"/>
      <c r="H40" s="29"/>
      <c r="I40" s="29"/>
      <c r="J40" s="29"/>
    </row>
    <row r="41" spans="1:14" hidden="1" x14ac:dyDescent="0.25">
      <c r="A41" s="22" t="e">
        <v>#REF!</v>
      </c>
      <c r="B41" s="22"/>
      <c r="C41" s="6"/>
      <c r="E41" s="22"/>
      <c r="F41" s="22"/>
      <c r="G41" s="22"/>
      <c r="H41" s="22"/>
    </row>
    <row r="42" spans="1:14" hidden="1" x14ac:dyDescent="0.25"/>
    <row r="43" spans="1:14" ht="45" customHeight="1" x14ac:dyDescent="0.25">
      <c r="B43" s="23" t="str">
        <f>B10</f>
        <v>ING. JUAN TOMAS RODRIGUEZ MONTERO</v>
      </c>
      <c r="C43" s="23"/>
      <c r="D43" s="23"/>
      <c r="E43" s="13"/>
      <c r="F43" s="13"/>
      <c r="G43" s="23" t="str">
        <f>'1'!G37:J37</f>
        <v>ING. TONATIUH SOSME SANCHEZ</v>
      </c>
      <c r="H43" s="23"/>
      <c r="I43" s="23"/>
      <c r="J43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6:N36"/>
    <mergeCell ref="B40:D40"/>
    <mergeCell ref="G40:J40"/>
    <mergeCell ref="B39:D39"/>
    <mergeCell ref="G39:J39"/>
    <mergeCell ref="A41:B41"/>
    <mergeCell ref="E41:H41"/>
    <mergeCell ref="B43:D43"/>
    <mergeCell ref="G43:J43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" zoomScaleNormal="100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5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46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5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Administracion de la calidad</v>
      </c>
      <c r="B14" s="9" t="s">
        <v>48</v>
      </c>
      <c r="C14" s="9" t="str">
        <f>'1'!C14</f>
        <v>605-B</v>
      </c>
      <c r="D14" s="9" t="s">
        <v>49</v>
      </c>
      <c r="E14" s="9">
        <f>'1'!E14</f>
        <v>6</v>
      </c>
      <c r="F14" s="9">
        <v>6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82</v>
      </c>
      <c r="N14" s="15">
        <v>1</v>
      </c>
    </row>
    <row r="15" spans="1:14" s="11" customFormat="1" ht="26.4" x14ac:dyDescent="0.25">
      <c r="A15" s="9" t="s">
        <v>35</v>
      </c>
      <c r="B15" s="9" t="s">
        <v>48</v>
      </c>
      <c r="C15" s="9" t="s">
        <v>38</v>
      </c>
      <c r="D15" s="9" t="s">
        <v>44</v>
      </c>
      <c r="E15" s="9">
        <v>23</v>
      </c>
      <c r="F15" s="9">
        <v>22</v>
      </c>
      <c r="G15" s="9">
        <v>1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76</v>
      </c>
      <c r="N15" s="15">
        <v>1</v>
      </c>
    </row>
    <row r="16" spans="1:14" s="11" customFormat="1" ht="26.4" x14ac:dyDescent="0.25">
      <c r="A16" s="9" t="s">
        <v>50</v>
      </c>
      <c r="B16" s="9" t="s">
        <v>48</v>
      </c>
      <c r="C16" s="9" t="s">
        <v>39</v>
      </c>
      <c r="D16" s="9" t="s">
        <v>49</v>
      </c>
      <c r="E16" s="9">
        <v>21</v>
      </c>
      <c r="F16" s="9">
        <v>20</v>
      </c>
      <c r="G16" s="9">
        <v>0</v>
      </c>
      <c r="H16" s="10">
        <v>0.95</v>
      </c>
      <c r="I16" s="9">
        <v>1</v>
      </c>
      <c r="J16" s="10">
        <v>0.05</v>
      </c>
      <c r="K16" s="9">
        <v>0</v>
      </c>
      <c r="L16" s="10">
        <v>0</v>
      </c>
      <c r="M16" s="9">
        <v>72</v>
      </c>
      <c r="N16" s="15">
        <v>0.95</v>
      </c>
    </row>
    <row r="17" spans="1:14" s="11" customFormat="1" ht="26.4" x14ac:dyDescent="0.25">
      <c r="A17" s="9" t="s">
        <v>34</v>
      </c>
      <c r="B17" s="9" t="s">
        <v>48</v>
      </c>
      <c r="C17" s="9" t="s">
        <v>40</v>
      </c>
      <c r="D17" s="9" t="s">
        <v>49</v>
      </c>
      <c r="E17" s="9">
        <v>32</v>
      </c>
      <c r="F17" s="9">
        <v>31</v>
      </c>
      <c r="G17" s="9">
        <v>0</v>
      </c>
      <c r="H17" s="10">
        <v>0.97</v>
      </c>
      <c r="I17" s="9">
        <v>1</v>
      </c>
      <c r="J17" s="10">
        <v>0.03</v>
      </c>
      <c r="K17" s="9">
        <v>0</v>
      </c>
      <c r="L17" s="10">
        <v>0</v>
      </c>
      <c r="M17" s="9">
        <v>78</v>
      </c>
      <c r="N17" s="15">
        <v>0.97</v>
      </c>
    </row>
    <row r="18" spans="1:14" s="11" customFormat="1" ht="26.4" x14ac:dyDescent="0.25">
      <c r="A18" s="9" t="s">
        <v>37</v>
      </c>
      <c r="B18" s="9" t="s">
        <v>48</v>
      </c>
      <c r="C18" s="9" t="s">
        <v>41</v>
      </c>
      <c r="D18" s="9" t="s">
        <v>44</v>
      </c>
      <c r="E18" s="9">
        <v>21</v>
      </c>
      <c r="F18" s="9">
        <v>19</v>
      </c>
      <c r="G18" s="9">
        <v>1</v>
      </c>
      <c r="H18" s="10">
        <v>0.95</v>
      </c>
      <c r="I18" s="9">
        <v>1</v>
      </c>
      <c r="J18" s="10">
        <v>0.05</v>
      </c>
      <c r="K18" s="9">
        <v>0</v>
      </c>
      <c r="L18" s="10">
        <v>0</v>
      </c>
      <c r="M18" s="9">
        <v>88</v>
      </c>
      <c r="N18" s="15">
        <v>0.76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103</v>
      </c>
      <c r="F28" s="17">
        <f>SUM(F14:F27)</f>
        <v>98</v>
      </c>
      <c r="G28" s="17">
        <f>SUM(G14:G27)</f>
        <v>2</v>
      </c>
      <c r="H28" s="18">
        <f>SUM(F28:G28)/E28</f>
        <v>0.970873786407767</v>
      </c>
      <c r="I28" s="17">
        <f t="shared" ref="I28" si="0">(E28-SUM(F28:G28))-K28</f>
        <v>3</v>
      </c>
      <c r="J28" s="18">
        <f t="shared" ref="J28" si="1">I28/E28</f>
        <v>2.9126213592233011E-2</v>
      </c>
      <c r="K28" s="17">
        <f>SUM(K14:K27)</f>
        <v>0</v>
      </c>
      <c r="L28" s="18">
        <f t="shared" ref="L28" si="2">K28/E28</f>
        <v>0</v>
      </c>
      <c r="M28" s="17">
        <f>AVERAGE(M14:M27)</f>
        <v>79.2</v>
      </c>
      <c r="N28" s="19">
        <f>AVERAGE(N14:N27)</f>
        <v>0.93599999999999994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JUAN TOMAS RODRIGUEZ MONTERO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2023-07-03T17:47:54Z</dcterms:modified>
  <cp:category/>
  <cp:contentStatus/>
</cp:coreProperties>
</file>