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ztly\Desktop\"/>
    </mc:Choice>
  </mc:AlternateContent>
  <bookViews>
    <workbookView xWindow="0" yWindow="0" windowWidth="20490" windowHeight="76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I15" i="10"/>
  <c r="J15" i="10" s="1"/>
  <c r="H15" i="10"/>
  <c r="L14" i="10"/>
  <c r="I14" i="10"/>
  <c r="J14" i="10" s="1"/>
  <c r="H14" i="10"/>
  <c r="N28" i="25" l="1"/>
  <c r="M28" i="25"/>
  <c r="K28" i="25"/>
  <c r="G28" i="25"/>
  <c r="F28" i="25"/>
  <c r="I15" i="25"/>
  <c r="J15" i="25" s="1"/>
  <c r="I14" i="25"/>
  <c r="J14" i="25"/>
  <c r="B37" i="25"/>
  <c r="N28" i="24"/>
  <c r="M28" i="24"/>
  <c r="K28" i="24"/>
  <c r="G28" i="24"/>
  <c r="F28" i="24"/>
  <c r="E14" i="24"/>
  <c r="E15" i="24"/>
  <c r="L15" i="24" s="1"/>
  <c r="E16" i="24"/>
  <c r="E17" i="24"/>
  <c r="E18" i="24"/>
  <c r="E28" i="24"/>
  <c r="I28" i="24" s="1"/>
  <c r="J28" i="24" s="1"/>
  <c r="I18" i="24"/>
  <c r="J18" i="24"/>
  <c r="D18" i="24"/>
  <c r="C18" i="24"/>
  <c r="A18" i="24"/>
  <c r="I17" i="24"/>
  <c r="J17" i="24" s="1"/>
  <c r="D17" i="24"/>
  <c r="C17" i="24"/>
  <c r="A17" i="24"/>
  <c r="I16" i="24"/>
  <c r="J16" i="24"/>
  <c r="D16" i="24"/>
  <c r="C16" i="24"/>
  <c r="A16" i="24"/>
  <c r="I15" i="24"/>
  <c r="J15" i="24" s="1"/>
  <c r="D15" i="24"/>
  <c r="C15" i="24"/>
  <c r="A15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/>
  <c r="A17" i="22"/>
  <c r="C17" i="22"/>
  <c r="D17" i="22"/>
  <c r="E17" i="22"/>
  <c r="L17" i="22"/>
  <c r="A18" i="22"/>
  <c r="C18" i="22"/>
  <c r="D18" i="22"/>
  <c r="E18" i="22"/>
  <c r="L18" i="22" s="1"/>
  <c r="C14" i="22"/>
  <c r="D14" i="22"/>
  <c r="E14" i="22"/>
  <c r="L14" i="22" s="1"/>
  <c r="A14" i="22"/>
  <c r="B10" i="22"/>
  <c r="B37" i="22" s="1"/>
  <c r="L8" i="22"/>
  <c r="H8" i="22"/>
  <c r="E8" i="22"/>
  <c r="N28" i="22"/>
  <c r="M28" i="22"/>
  <c r="K28" i="22"/>
  <c r="G28" i="22"/>
  <c r="F28" i="22"/>
  <c r="I17" i="22"/>
  <c r="I16" i="22"/>
  <c r="L15" i="22"/>
  <c r="I14" i="22"/>
  <c r="B37" i="10"/>
  <c r="N28" i="10"/>
  <c r="M28" i="10"/>
  <c r="K28" i="10"/>
  <c r="E28" i="10"/>
  <c r="F28" i="10"/>
  <c r="G28" i="10"/>
  <c r="I28" i="10"/>
  <c r="J28" i="10" s="1"/>
  <c r="L14" i="25"/>
  <c r="L15" i="25"/>
  <c r="H14" i="25"/>
  <c r="H15" i="25"/>
  <c r="L14" i="24"/>
  <c r="L16" i="24"/>
  <c r="L17" i="24"/>
  <c r="L18" i="24"/>
  <c r="H14" i="24"/>
  <c r="H15" i="24"/>
  <c r="H16" i="24"/>
  <c r="H17" i="24"/>
  <c r="H18" i="24"/>
  <c r="L14" i="23"/>
  <c r="L16" i="23"/>
  <c r="L17" i="23"/>
  <c r="L18" i="23"/>
  <c r="H15" i="23"/>
  <c r="H16" i="23"/>
  <c r="H17" i="23"/>
  <c r="H18" i="23"/>
  <c r="I18" i="22"/>
  <c r="L28" i="10"/>
  <c r="E28" i="23"/>
  <c r="I28" i="23" s="1"/>
  <c r="J28" i="23" s="1"/>
  <c r="E28" i="25"/>
  <c r="H28" i="10"/>
  <c r="L28" i="24"/>
  <c r="H28" i="24"/>
  <c r="L28" i="25"/>
  <c r="H28" i="23" l="1"/>
  <c r="L28" i="23"/>
  <c r="E28" i="22"/>
  <c r="H14" i="23"/>
  <c r="L15" i="23"/>
  <c r="H28" i="25"/>
  <c r="I28" i="25"/>
  <c r="J28" i="25" s="1"/>
  <c r="H28" i="22" l="1"/>
  <c r="I28" i="22"/>
  <c r="J28" i="22" s="1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<sst xmlns="http://schemas.openxmlformats.org/spreadsheetml/2006/main" count="187" uniqueCount="44">
  <si>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</si>
  <si>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</si>
  <si>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</si>
  <si>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</si>
  <si>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</si>
  <si>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</si>
  <si>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</si>
  <si>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</si>
  <si>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</si>
  <si>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</si>
  <si>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</si>
  <si>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</si>
  <si>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</si>
  <si>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</si>
  <si>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</si>
  <si>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</si>
  <si>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</si>
  <si>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</si>
  <si>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</si>
  <si>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</si>
  <si>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</si>
  <si>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</si>
  <si>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</si>
  <si>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</si>
  <si>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</si>
  <si>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</si>
  <si>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</si>
  <si>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</si>
  <si>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</si>
  <si>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</si>
  <si>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</si>
  <si>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</si>
  <si>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</si>
  <si>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n </t>
  </si>
  <si>
    <t xml:space="preserve"> </t>
  </si>
  <si>
    <t xml:space="preserve">  </t>
  </si>
  <si>
    <t>DIVISIÓN DE LICENCIATURA</t>
  </si>
  <si>
    <t>LIC EN ADMON</t>
  </si>
  <si>
    <t>FEB JULIO 2023</t>
  </si>
  <si>
    <t>LIC ANGEL HERNANDEZ SANCHEZ</t>
  </si>
  <si>
    <t>DESARROLLO SUSTENTABLE</t>
  </si>
  <si>
    <t>405A</t>
  </si>
  <si>
    <t>405C</t>
  </si>
  <si>
    <t>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</si>
</sst>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14" name="Imagen 3" descr="Inicio - TecNM Celaya">
          <a:extLst>
            <a:ext uri="{FF2B5EF4-FFF2-40B4-BE49-F238E27FC236}">
              <a16:creationId xmlns:a16="http://schemas.microsoft.com/office/drawing/2014/main" id="{91ED238A-55DD-A807-9349-B47DE85D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15" name="Imagen 1">
          <a:extLst>
            <a:ext uri="{FF2B5EF4-FFF2-40B4-BE49-F238E27FC236}">
              <a16:creationId xmlns:a16="http://schemas.microsoft.com/office/drawing/2014/main" id="{E867CF2A-4EF2-ABB0-81FC-347C836A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29" name="Imagen 1" descr="Inicio - TecNM Celaya">
          <a:extLst>
            <a:ext uri="{FF2B5EF4-FFF2-40B4-BE49-F238E27FC236}">
              <a16:creationId xmlns:a16="http://schemas.microsoft.com/office/drawing/2014/main" id="{98187E5C-D3D3-CFC5-FD21-556C94F9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30" name="Imagen 2">
          <a:extLst>
            <a:ext uri="{FF2B5EF4-FFF2-40B4-BE49-F238E27FC236}">
              <a16:creationId xmlns:a16="http://schemas.microsoft.com/office/drawing/2014/main" id="{4587BAB6-4338-251B-8B18-93C069007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52" name="Imagen 1" descr="Inicio - TecNM Celaya">
          <a:extLst>
            <a:ext uri="{FF2B5EF4-FFF2-40B4-BE49-F238E27FC236}">
              <a16:creationId xmlns:a16="http://schemas.microsoft.com/office/drawing/2014/main" id="{3394B602-FE43-FE7D-E19D-BB7F8423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53" name="Imagen 2">
          <a:extLst>
            <a:ext uri="{FF2B5EF4-FFF2-40B4-BE49-F238E27FC236}">
              <a16:creationId xmlns:a16="http://schemas.microsoft.com/office/drawing/2014/main" id="{CDC77474-21B0-70CE-D44C-0AF9940AF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76" name="Imagen 1" descr="Inicio - TecNM Celaya">
          <a:extLst>
            <a:ext uri="{FF2B5EF4-FFF2-40B4-BE49-F238E27FC236}">
              <a16:creationId xmlns:a16="http://schemas.microsoft.com/office/drawing/2014/main" id="{1D801BA5-BCC8-200F-B4F7-CA7FFDFA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77" name="Imagen 2">
          <a:extLst>
            <a:ext uri="{FF2B5EF4-FFF2-40B4-BE49-F238E27FC236}">
              <a16:creationId xmlns:a16="http://schemas.microsoft.com/office/drawing/2014/main" id="{5D51A6F1-6E78-D451-AF1D-20CF4906B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00" name="Imagen 1" descr="Inicio - TecNM Celaya">
          <a:extLst>
            <a:ext uri="{FF2B5EF4-FFF2-40B4-BE49-F238E27FC236}">
              <a16:creationId xmlns:a16="http://schemas.microsoft.com/office/drawing/2014/main" id="{B37BA34F-B1B8-7CA0-6B01-92B772B43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01" name="Imagen 2">
          <a:extLst>
            <a:ext uri="{FF2B5EF4-FFF2-40B4-BE49-F238E27FC236}">
              <a16:creationId xmlns:a16="http://schemas.microsoft.com/office/drawing/2014/main" id="{708E3223-F013-7B37-BD1E-F26984182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6" zoomScale="106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0</v>
      </c>
      <c r="I8" s="40" t="s">
        <v>6</v>
      </c>
      <c r="J8" s="40"/>
      <c r="K8" s="40"/>
      <c r="L8" s="34" t="s">
        <v>38</v>
      </c>
      <c r="M8" s="34"/>
      <c r="N8" s="34"/>
    </row>
    <row r="10" spans="1:14" x14ac:dyDescent="0.2">
      <c r="A10" s="4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">
        <v>40</v>
      </c>
      <c r="B14" s="9"/>
      <c r="C14" s="9" t="s">
        <v>41</v>
      </c>
      <c r="D14" s="9" t="s">
        <v>43</v>
      </c>
      <c r="E14" s="9">
        <v>31</v>
      </c>
      <c r="F14" s="9">
        <v>29</v>
      </c>
      <c r="G14" s="9">
        <v>2</v>
      </c>
      <c r="H14" s="10">
        <f t="shared" ref="H14:H15" si="0">F14/E14</f>
        <v>0.93548387096774188</v>
      </c>
      <c r="I14" s="9">
        <f t="shared" ref="I14:I15" si="1">(E14-SUM(F14:G14))-K14</f>
        <v>-2</v>
      </c>
      <c r="J14" s="10">
        <f t="shared" ref="J14:J15" si="2">I14/E14</f>
        <v>-6.4516129032258063E-2</v>
      </c>
      <c r="K14" s="9">
        <v>2</v>
      </c>
      <c r="L14" s="10">
        <f t="shared" ref="L14:L15" si="3">K14/E14</f>
        <v>6.4516129032258063E-2</v>
      </c>
      <c r="M14" s="9">
        <v>73</v>
      </c>
      <c r="N14" s="15">
        <v>0.9</v>
      </c>
    </row>
    <row r="15" spans="1:14" s="11" customFormat="1" x14ac:dyDescent="0.2">
      <c r="A15" s="9" t="s">
        <v>40</v>
      </c>
      <c r="B15" s="9"/>
      <c r="C15" s="9" t="s">
        <v>42</v>
      </c>
      <c r="D15" s="9" t="s">
        <v>43</v>
      </c>
      <c r="E15" s="9">
        <v>18</v>
      </c>
      <c r="F15" s="9">
        <v>23</v>
      </c>
      <c r="G15" s="9">
        <v>1</v>
      </c>
      <c r="H15" s="10">
        <f t="shared" si="0"/>
        <v>1.2777777777777777</v>
      </c>
      <c r="I15" s="9">
        <f t="shared" si="1"/>
        <v>-8</v>
      </c>
      <c r="J15" s="10">
        <f t="shared" si="2"/>
        <v>-0.44444444444444442</v>
      </c>
      <c r="K15" s="9">
        <v>2</v>
      </c>
      <c r="L15" s="10">
        <f t="shared" si="3"/>
        <v>0.1111111111111111</v>
      </c>
      <c r="M15" s="9">
        <v>66</v>
      </c>
      <c r="N15" s="15">
        <v>0.93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52</v>
      </c>
      <c r="G28" s="17">
        <f>SUM(G14:G27)</f>
        <v>3</v>
      </c>
      <c r="H28" s="18">
        <f>SUM(F28:G28)/E28</f>
        <v>1.1224489795918366</v>
      </c>
      <c r="I28" s="17">
        <f>(E28-SUM(F28:G28))-K28</f>
        <v>-10</v>
      </c>
      <c r="J28" s="18">
        <f>I28/E28</f>
        <v>-0.20408163265306123</v>
      </c>
      <c r="K28" s="17">
        <f>SUM(K14:K27)</f>
        <v>4</v>
      </c>
      <c r="L28" s="18">
        <f>K28/E28</f>
        <v>8.1632653061224483E-2</v>
      </c>
      <c r="M28" s="17">
        <f>AVERAGE(M14:M27)</f>
        <v>69.5</v>
      </c>
      <c r="N28" s="19">
        <f>AVERAGE(N14:N27)</f>
        <v>0.91500000000000004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LIC ANGEL HERNANDEZ SANCHEZ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K12:K13"/>
    <mergeCell ref="J12:J13"/>
    <mergeCell ref="B10:L10"/>
    <mergeCell ref="A3:N3"/>
    <mergeCell ref="A5:N5"/>
    <mergeCell ref="A6:D6"/>
    <mergeCell ref="E6:H6"/>
    <mergeCell ref="I8:K8"/>
    <mergeCell ref="L8:N8"/>
    <mergeCell ref="B8:C8"/>
    <mergeCell ref="A35:B35"/>
    <mergeCell ref="E35:H35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A30:N30"/>
    <mergeCell ref="C12:C13"/>
    <mergeCell ref="I12:I13"/>
    <mergeCell ref="L12:L13"/>
    <mergeCell ref="B33:D33"/>
    <mergeCell ref="G33:J33"/>
    <mergeCell ref="B34:D34"/>
    <mergeCell ref="A12:A13"/>
    <mergeCell ref="B12:B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1" zoomScale="88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0</v>
      </c>
      <c r="I8" s="40" t="s">
        <v>6</v>
      </c>
      <c r="J8" s="40"/>
      <c r="K8" s="40"/>
      <c r="L8" s="34" t="str">
        <f>'1'!L8</f>
        <v>FEB JULIO 2023</v>
      </c>
      <c r="M8" s="34"/>
      <c r="N8" s="34"/>
    </row>
    <row r="10" spans="1:15" x14ac:dyDescent="0.2">
      <c r="A10" s="4" t="s">
        <v>7</v>
      </c>
      <c r="B10" s="34" t="str">
        <f>'1'!B10</f>
        <v>LIC ANGEL HERNANDEZ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5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5" s="11" customFormat="1" ht="25.5" x14ac:dyDescent="0.2">
      <c r="A14" s="9" t="str">
        <f>'1'!A14</f>
        <v>DESARROLLO SUSTENTABLE</v>
      </c>
      <c r="B14" s="9" t="s">
        <v>31</v>
      </c>
      <c r="C14" s="9" t="str">
        <f>'1'!C14</f>
        <v>405A</v>
      </c>
      <c r="D14" s="9" t="str">
        <f>'1'!D14</f>
        <v>ADMON</v>
      </c>
      <c r="E14" s="9">
        <f>'1'!E14</f>
        <v>31</v>
      </c>
      <c r="F14" s="9">
        <v>32</v>
      </c>
      <c r="G14" s="9"/>
      <c r="H14" s="10"/>
      <c r="I14" s="9">
        <f>(E14-SUM(F14:G14))-K14</f>
        <v>-1</v>
      </c>
      <c r="J14" s="10"/>
      <c r="K14" s="9">
        <v>0</v>
      </c>
      <c r="L14" s="10">
        <f>K14/E14</f>
        <v>0</v>
      </c>
      <c r="M14" s="9">
        <v>78</v>
      </c>
      <c r="N14" s="15">
        <v>0.96</v>
      </c>
    </row>
    <row r="15" spans="1:15" s="11" customFormat="1" ht="25.5" x14ac:dyDescent="0.2">
      <c r="A15" s="9" t="str">
        <f>'1'!A15</f>
        <v>DESARROLLO SUSTENTABLE</v>
      </c>
      <c r="B15" s="9" t="s">
        <v>31</v>
      </c>
      <c r="C15" s="9" t="str">
        <f>'1'!C15</f>
        <v>405C</v>
      </c>
      <c r="D15" s="9" t="str">
        <f>'1'!D15</f>
        <v>ADMON</v>
      </c>
      <c r="E15" s="9">
        <f>'1'!E15</f>
        <v>18</v>
      </c>
      <c r="F15" s="9">
        <v>26</v>
      </c>
      <c r="G15" s="9"/>
      <c r="H15" s="10"/>
      <c r="I15" s="9">
        <f>(E15-SUM(F15:G15))-K15</f>
        <v>-8</v>
      </c>
      <c r="J15" s="10"/>
      <c r="K15" s="9">
        <v>0</v>
      </c>
      <c r="L15" s="10">
        <f>K15/E15</f>
        <v>0</v>
      </c>
      <c r="M15" s="9">
        <v>82</v>
      </c>
      <c r="N15" s="15">
        <v>0.65</v>
      </c>
      <c r="O15" s="11" t="s">
        <v>33</v>
      </c>
    </row>
    <row r="16" spans="1:15" s="11" customFormat="1" x14ac:dyDescent="0.2">
      <c r="A16" s="9">
        <f>'1'!A16</f>
        <v>0</v>
      </c>
      <c r="B16" s="9" t="s">
        <v>31</v>
      </c>
      <c r="C16" s="9">
        <f>'1'!C16</f>
        <v>0</v>
      </c>
      <c r="D16" s="9">
        <f>'1'!D16</f>
        <v>0</v>
      </c>
      <c r="E16" s="9">
        <f>'1'!E16</f>
        <v>0</v>
      </c>
      <c r="F16" s="9">
        <v>15</v>
      </c>
      <c r="G16" s="9"/>
      <c r="H16" s="10"/>
      <c r="I16" s="9">
        <f>(E16-SUM(F16:G16))-K16</f>
        <v>-15</v>
      </c>
      <c r="J16" s="10"/>
      <c r="K16" s="9">
        <v>0</v>
      </c>
      <c r="L16" s="10" t="e">
        <f>K16/E16</f>
        <v>#DIV/0!</v>
      </c>
      <c r="M16" s="9">
        <v>53</v>
      </c>
      <c r="N16" s="15">
        <v>0.75</v>
      </c>
    </row>
    <row r="17" spans="1:14" s="11" customFormat="1" x14ac:dyDescent="0.2">
      <c r="A17" s="9">
        <f>'1'!A17</f>
        <v>0</v>
      </c>
      <c r="B17" s="9" t="s">
        <v>31</v>
      </c>
      <c r="C17" s="9">
        <f>'1'!C17</f>
        <v>0</v>
      </c>
      <c r="D17" s="9">
        <f>'1'!D17</f>
        <v>0</v>
      </c>
      <c r="E17" s="9">
        <f>'1'!E17</f>
        <v>0</v>
      </c>
      <c r="F17" s="9">
        <v>14</v>
      </c>
      <c r="G17" s="9"/>
      <c r="H17" s="10"/>
      <c r="I17" s="9">
        <f>(E17-SUM(F17:G17))-K17</f>
        <v>-14</v>
      </c>
      <c r="J17" s="10"/>
      <c r="K17" s="9">
        <v>0</v>
      </c>
      <c r="L17" s="10" t="e">
        <f>K17/E17</f>
        <v>#DIV/0!</v>
      </c>
      <c r="M17" s="9">
        <v>56</v>
      </c>
      <c r="N17" s="15">
        <v>0.77</v>
      </c>
    </row>
    <row r="18" spans="1:14" s="11" customFormat="1" x14ac:dyDescent="0.2">
      <c r="A18" s="9">
        <f>'1'!A18</f>
        <v>0</v>
      </c>
      <c r="B18" s="9" t="s">
        <v>31</v>
      </c>
      <c r="C18" s="9">
        <f>'1'!C18</f>
        <v>0</v>
      </c>
      <c r="D18" s="9">
        <f>'1'!D18</f>
        <v>0</v>
      </c>
      <c r="E18" s="9">
        <f>'1'!E18</f>
        <v>0</v>
      </c>
      <c r="F18" s="9">
        <v>19</v>
      </c>
      <c r="G18" s="9"/>
      <c r="H18" s="10"/>
      <c r="I18" s="9">
        <f>(E18-SUM(F18:G18))-K18</f>
        <v>-19</v>
      </c>
      <c r="J18" s="10"/>
      <c r="K18" s="9">
        <v>0</v>
      </c>
      <c r="L18" s="10" t="e">
        <f>K18/E18</f>
        <v>#DIV/0!</v>
      </c>
      <c r="M18" s="9">
        <v>81</v>
      </c>
      <c r="N18" s="15">
        <v>0.77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106</v>
      </c>
      <c r="G28" s="17">
        <f>SUM(G14:G27)</f>
        <v>0</v>
      </c>
      <c r="H28" s="18">
        <f>SUM(F28:G28)/E28</f>
        <v>2.1632653061224492</v>
      </c>
      <c r="I28" s="17">
        <f>(E28-SUM(F28:G28))-K28</f>
        <v>-57</v>
      </c>
      <c r="J28" s="18">
        <f>I28/E28</f>
        <v>-1.1632653061224489</v>
      </c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0.78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LIC ANGEL HERNANDEZ SANCHEZ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0</v>
      </c>
      <c r="I8" s="40" t="s">
        <v>6</v>
      </c>
      <c r="J8" s="40"/>
      <c r="K8" s="40"/>
      <c r="L8" s="34" t="str">
        <f>'1'!L8</f>
        <v>FEB JULIO 2023</v>
      </c>
      <c r="M8" s="34"/>
      <c r="N8" s="34"/>
    </row>
    <row r="10" spans="1:14" x14ac:dyDescent="0.2">
      <c r="A10" s="4" t="s">
        <v>7</v>
      </c>
      <c r="B10" s="34" t="str">
        <f>'1'!B10</f>
        <v>LIC ANGEL HERNANDEZ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ht="25.5" x14ac:dyDescent="0.2">
      <c r="A14" s="9" t="str">
        <f>'1'!A14</f>
        <v>DESARROLLO SUSTENTABLE</v>
      </c>
      <c r="B14" s="9"/>
      <c r="C14" s="9" t="str">
        <f>'1'!C14</f>
        <v>405A</v>
      </c>
      <c r="D14" s="9" t="str">
        <f>'1'!D14</f>
        <v>ADMON</v>
      </c>
      <c r="E14" s="9">
        <f>'1'!E14</f>
        <v>31</v>
      </c>
      <c r="F14" s="9">
        <v>32</v>
      </c>
      <c r="G14" s="9"/>
      <c r="H14" s="10">
        <f>F14/E14</f>
        <v>1.032258064516129</v>
      </c>
      <c r="I14" s="9">
        <f>(E14-SUM(F14:G14))-K14</f>
        <v>-1</v>
      </c>
      <c r="J14" s="10">
        <f>I14/E14</f>
        <v>-3.2258064516129031E-2</v>
      </c>
      <c r="K14" s="9"/>
      <c r="L14" s="10">
        <f>K14/E14</f>
        <v>0</v>
      </c>
      <c r="M14" s="9">
        <v>78</v>
      </c>
      <c r="N14" s="15">
        <v>0.75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405C</v>
      </c>
      <c r="D15" s="9" t="str">
        <f>'1'!D15</f>
        <v>ADMON</v>
      </c>
      <c r="E15" s="9">
        <f>'1'!E15</f>
        <v>18</v>
      </c>
      <c r="F15" s="9">
        <v>24</v>
      </c>
      <c r="G15" s="9"/>
      <c r="H15" s="10">
        <f>F15/E15</f>
        <v>1.3333333333333333</v>
      </c>
      <c r="I15" s="9">
        <f>(E15-SUM(F15:G15))-K15</f>
        <v>-6</v>
      </c>
      <c r="J15" s="10">
        <f>I15/E15</f>
        <v>-0.33333333333333331</v>
      </c>
      <c r="K15" s="9"/>
      <c r="L15" s="10">
        <f>K15/E15</f>
        <v>0</v>
      </c>
      <c r="M15" s="9">
        <v>70</v>
      </c>
      <c r="N15" s="15">
        <v>0.92</v>
      </c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>
        <v>20</v>
      </c>
      <c r="G16" s="9"/>
      <c r="H16" s="10" t="e">
        <f>F16/E16</f>
        <v>#DIV/0!</v>
      </c>
      <c r="I16" s="9">
        <f>(E16-SUM(F16:G16))-K16</f>
        <v>-20</v>
      </c>
      <c r="J16" s="10" t="e">
        <f>I16/E16</f>
        <v>#DIV/0!</v>
      </c>
      <c r="K16" s="9"/>
      <c r="L16" s="10" t="e">
        <f>K16/E16</f>
        <v>#DIV/0!</v>
      </c>
      <c r="M16" s="21">
        <v>78</v>
      </c>
      <c r="N16" s="15">
        <v>1</v>
      </c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18</v>
      </c>
      <c r="G17" s="9"/>
      <c r="H17" s="10" t="e">
        <f>F17/E17</f>
        <v>#DIV/0!</v>
      </c>
      <c r="I17" s="9">
        <f>(E17-SUM(F17:G17))-K17</f>
        <v>-18</v>
      </c>
      <c r="J17" s="10" t="e">
        <f>I17/E17</f>
        <v>#DIV/0!</v>
      </c>
      <c r="K17" s="9"/>
      <c r="L17" s="10" t="e">
        <f>K17/E17</f>
        <v>#DIV/0!</v>
      </c>
      <c r="M17" s="9">
        <v>88</v>
      </c>
      <c r="N17" s="15">
        <v>0.66</v>
      </c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15</v>
      </c>
      <c r="G18" s="9"/>
      <c r="H18" s="10" t="e">
        <f>F18/E18</f>
        <v>#DIV/0!</v>
      </c>
      <c r="I18" s="9">
        <f>(E18-SUM(F18:G18))-K18</f>
        <v>-15</v>
      </c>
      <c r="J18" s="10" t="e">
        <f>I18/E18</f>
        <v>#DIV/0!</v>
      </c>
      <c r="K18" s="9"/>
      <c r="L18" s="10" t="e">
        <f>K18/E18</f>
        <v>#DIV/0!</v>
      </c>
      <c r="M18" s="9">
        <v>80</v>
      </c>
      <c r="N18" s="15">
        <v>0.63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109</v>
      </c>
      <c r="G28" s="17">
        <f>SUM(G14:G27)</f>
        <v>0</v>
      </c>
      <c r="H28" s="18">
        <f>SUM(F28:G28)/E28</f>
        <v>2.2244897959183674</v>
      </c>
      <c r="I28" s="17">
        <f>(E28-SUM(F28:G28))-K28</f>
        <v>-60</v>
      </c>
      <c r="J28" s="18">
        <f>I28/E28</f>
        <v>-1.2244897959183674</v>
      </c>
      <c r="K28" s="17">
        <f>SUM(K14:K27)</f>
        <v>0</v>
      </c>
      <c r="L28" s="18">
        <f>K28/E28</f>
        <v>0</v>
      </c>
      <c r="M28" s="17">
        <f>AVERAGE(M14:M27)</f>
        <v>78.8</v>
      </c>
      <c r="N28" s="19">
        <f>AVERAGE(N14:N27)</f>
        <v>0.79200000000000004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LIC ANGEL HERNANDEZ SANCHEZ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0</v>
      </c>
      <c r="I8" s="40" t="s">
        <v>6</v>
      </c>
      <c r="J8" s="40"/>
      <c r="K8" s="40"/>
      <c r="L8" s="34" t="str">
        <f>'1'!L8</f>
        <v>FEB JULIO 2023</v>
      </c>
      <c r="M8" s="34"/>
      <c r="N8" s="34"/>
    </row>
    <row r="10" spans="1:14" x14ac:dyDescent="0.2">
      <c r="A10" s="4" t="s">
        <v>7</v>
      </c>
      <c r="B10" s="34" t="str">
        <f>'1'!B10</f>
        <v>LIC ANGEL HERNANDEZ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ht="25.5" x14ac:dyDescent="0.2">
      <c r="A14" s="9" t="str">
        <f>'1'!A14</f>
        <v>DESARROLLO SUSTENTABLE</v>
      </c>
      <c r="B14" s="9"/>
      <c r="C14" s="9" t="str">
        <f>'1'!C14</f>
        <v>405A</v>
      </c>
      <c r="D14" s="9" t="str">
        <f>'1'!D14</f>
        <v>ADMON</v>
      </c>
      <c r="E14" s="9">
        <f>'1'!E14</f>
        <v>31</v>
      </c>
      <c r="F14" s="9">
        <v>30</v>
      </c>
      <c r="G14" s="9"/>
      <c r="H14" s="10">
        <f>F14/E14</f>
        <v>0.967741935483871</v>
      </c>
      <c r="I14" s="9">
        <f>(E14-SUM(F14:G14))-K14</f>
        <v>1</v>
      </c>
      <c r="J14" s="10">
        <f>I14/E14</f>
        <v>3.2258064516129031E-2</v>
      </c>
      <c r="K14" s="9"/>
      <c r="L14" s="10">
        <f>K14/E14</f>
        <v>0</v>
      </c>
      <c r="M14" s="9">
        <v>72</v>
      </c>
      <c r="N14" s="15">
        <v>0.87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405C</v>
      </c>
      <c r="D15" s="9" t="str">
        <f>'1'!D15</f>
        <v>ADMON</v>
      </c>
      <c r="E15" s="9">
        <f>'1'!E15</f>
        <v>18</v>
      </c>
      <c r="F15" s="9">
        <v>24</v>
      </c>
      <c r="G15" s="9"/>
      <c r="H15" s="10">
        <f>F15/E15</f>
        <v>1.3333333333333333</v>
      </c>
      <c r="I15" s="9">
        <f>(E15-SUM(F15:G15))-K15</f>
        <v>-6</v>
      </c>
      <c r="J15" s="10">
        <f>I15/E15</f>
        <v>-0.33333333333333331</v>
      </c>
      <c r="K15" s="9"/>
      <c r="L15" s="10">
        <f>K15/E15</f>
        <v>0</v>
      </c>
      <c r="M15" s="9">
        <v>70</v>
      </c>
      <c r="N15" s="15">
        <v>0.92</v>
      </c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>
        <v>20</v>
      </c>
      <c r="G16" s="9"/>
      <c r="H16" s="10" t="e">
        <f>F16/E16</f>
        <v>#DIV/0!</v>
      </c>
      <c r="I16" s="9">
        <f>(E16-SUM(F16:G16))-K16</f>
        <v>-20</v>
      </c>
      <c r="J16" s="10" t="e">
        <f>I16/E16</f>
        <v>#DIV/0!</v>
      </c>
      <c r="K16" s="9"/>
      <c r="L16" s="10" t="e">
        <f>K16/E16</f>
        <v>#DIV/0!</v>
      </c>
      <c r="M16" s="9">
        <v>75</v>
      </c>
      <c r="N16" s="15">
        <v>0.75</v>
      </c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18</v>
      </c>
      <c r="G17" s="9"/>
      <c r="H17" s="10" t="e">
        <f>F17/E17</f>
        <v>#DIV/0!</v>
      </c>
      <c r="I17" s="9">
        <f>(E17-SUM(F17:G17))-K17</f>
        <v>-18</v>
      </c>
      <c r="J17" s="10" t="e">
        <f>I17/E17</f>
        <v>#DIV/0!</v>
      </c>
      <c r="K17" s="9"/>
      <c r="L17" s="10" t="e">
        <f>K17/E17</f>
        <v>#DIV/0!</v>
      </c>
      <c r="M17" s="9">
        <v>78</v>
      </c>
      <c r="N17" s="15">
        <v>0.5</v>
      </c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19</v>
      </c>
      <c r="G18" s="9"/>
      <c r="H18" s="10" t="e">
        <f>F18/E18</f>
        <v>#DIV/0!</v>
      </c>
      <c r="I18" s="9">
        <f>(E18-SUM(F18:G18))-K18</f>
        <v>-19</v>
      </c>
      <c r="J18" s="10" t="e">
        <f>I18/E18</f>
        <v>#DIV/0!</v>
      </c>
      <c r="K18" s="9"/>
      <c r="L18" s="10" t="e">
        <f>K18/E18</f>
        <v>#DIV/0!</v>
      </c>
      <c r="M18" s="9">
        <v>79</v>
      </c>
      <c r="N18" s="15">
        <v>0.52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111</v>
      </c>
      <c r="G28" s="17">
        <f>SUM(G14:G27)</f>
        <v>0</v>
      </c>
      <c r="H28" s="18">
        <f>SUM(F28:G28)/E28</f>
        <v>2.2653061224489797</v>
      </c>
      <c r="I28" s="17">
        <f>(E28-SUM(F28:G28))-K28</f>
        <v>-62</v>
      </c>
      <c r="J28" s="18">
        <f>I28/E28</f>
        <v>-1.2653061224489797</v>
      </c>
      <c r="K28" s="17">
        <f>SUM(K14:K27)</f>
        <v>0</v>
      </c>
      <c r="L28" s="18">
        <f>K28/E28</f>
        <v>0</v>
      </c>
      <c r="M28" s="17">
        <f>AVERAGE(M14:M27)</f>
        <v>74.8</v>
      </c>
      <c r="N28" s="19">
        <f>AVERAGE(N14:N27)</f>
        <v>0.71199999999999997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LIC ANGEL HERNANDEZ SANCHEZ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103" zoomScaleNormal="85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36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1</v>
      </c>
      <c r="C8" s="34"/>
      <c r="D8" s="14" t="s">
        <v>4</v>
      </c>
      <c r="E8" s="20">
        <v>2</v>
      </c>
      <c r="F8"/>
      <c r="G8" s="4" t="s">
        <v>5</v>
      </c>
      <c r="H8" s="20">
        <v>1</v>
      </c>
      <c r="I8" s="40" t="s">
        <v>6</v>
      </c>
      <c r="J8" s="40"/>
      <c r="K8" s="40"/>
      <c r="L8" s="34" t="s">
        <v>38</v>
      </c>
      <c r="M8" s="34"/>
      <c r="N8" s="34"/>
    </row>
    <row r="10" spans="1:14" x14ac:dyDescent="0.2">
      <c r="A10" s="4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">
        <v>40</v>
      </c>
      <c r="B14" s="9"/>
      <c r="C14" s="9" t="s">
        <v>41</v>
      </c>
      <c r="D14" s="9" t="s">
        <v>43</v>
      </c>
      <c r="E14" s="9">
        <v>31</v>
      </c>
      <c r="F14" s="9">
        <v>29</v>
      </c>
      <c r="G14" s="9">
        <v>2</v>
      </c>
      <c r="H14" s="10">
        <f t="shared" ref="H14:H15" si="0">F14/E14</f>
        <v>0.93548387096774188</v>
      </c>
      <c r="I14" s="9">
        <f t="shared" ref="I14:I28" si="1">(E14-SUM(F14:G14))-K14</f>
        <v>-2</v>
      </c>
      <c r="J14" s="10">
        <f t="shared" ref="J14:J28" si="2">I14/E14</f>
        <v>-6.4516129032258063E-2</v>
      </c>
      <c r="K14" s="9">
        <v>2</v>
      </c>
      <c r="L14" s="10">
        <f t="shared" ref="L14:L28" si="3">K14/E14</f>
        <v>6.4516129032258063E-2</v>
      </c>
      <c r="M14" s="9">
        <v>73</v>
      </c>
      <c r="N14" s="15">
        <v>0.9</v>
      </c>
    </row>
    <row r="15" spans="1:14" s="11" customFormat="1" x14ac:dyDescent="0.2">
      <c r="A15" s="9" t="s">
        <v>40</v>
      </c>
      <c r="B15" s="9"/>
      <c r="C15" s="9" t="s">
        <v>42</v>
      </c>
      <c r="D15" s="9" t="s">
        <v>43</v>
      </c>
      <c r="E15" s="9">
        <v>18</v>
      </c>
      <c r="F15" s="9">
        <v>23</v>
      </c>
      <c r="G15" s="9">
        <v>1</v>
      </c>
      <c r="H15" s="10">
        <f t="shared" si="0"/>
        <v>1.2777777777777777</v>
      </c>
      <c r="I15" s="9">
        <f t="shared" si="1"/>
        <v>-8</v>
      </c>
      <c r="J15" s="10">
        <f t="shared" si="2"/>
        <v>-0.44444444444444442</v>
      </c>
      <c r="K15" s="9">
        <v>2</v>
      </c>
      <c r="L15" s="10">
        <f t="shared" si="3"/>
        <v>0.1111111111111111</v>
      </c>
      <c r="M15" s="9">
        <v>66</v>
      </c>
      <c r="N15" s="15">
        <v>0.93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 t="s">
        <v>34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35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52</v>
      </c>
      <c r="G28" s="17">
        <f>SUM(G14:G27)</f>
        <v>3</v>
      </c>
      <c r="H28" s="18">
        <f>SUM(F28:G28)/E28</f>
        <v>1.1224489795918366</v>
      </c>
      <c r="I28" s="17">
        <f t="shared" si="1"/>
        <v>-10</v>
      </c>
      <c r="J28" s="18">
        <f t="shared" si="2"/>
        <v>-0.20408163265306123</v>
      </c>
      <c r="K28" s="17">
        <f>SUM(K14:K27)</f>
        <v>4</v>
      </c>
      <c r="L28" s="18">
        <f t="shared" si="3"/>
        <v>8.1632653061224483E-2</v>
      </c>
      <c r="M28" s="17">
        <f>AVERAGE(M14:M27)</f>
        <v>69.5</v>
      </c>
      <c r="N28" s="19">
        <f>AVERAGE(N14:N27)</f>
        <v>0.91500000000000004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LIC ANGEL HERNANDEZ SANCHEZ</v>
      </c>
      <c r="C37" s="30"/>
      <c r="D37" s="30"/>
      <c r="E37" s="13"/>
      <c r="F37" s="13"/>
      <c r="G37" s="30" t="s">
        <v>30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B10:L10"/>
    <mergeCell ref="A12:A13"/>
    <mergeCell ref="I8:K8"/>
    <mergeCell ref="H12:H13"/>
    <mergeCell ref="E12:E13"/>
    <mergeCell ref="B8:C8"/>
    <mergeCell ref="J12:J13"/>
    <mergeCell ref="K12:K13"/>
    <mergeCell ref="L12:L13"/>
    <mergeCell ref="L8:N8"/>
    <mergeCell ref="N12:N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meztly</cp:lastModifiedBy>
  <cp:revision/>
  <dcterms:created xsi:type="dcterms:W3CDTF">2021-11-22T14:45:25Z</dcterms:created>
  <dcterms:modified xsi:type="dcterms:W3CDTF">2023-03-25T04:15:31Z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