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4to reporte\"/>
    </mc:Choice>
  </mc:AlternateContent>
  <xr:revisionPtr revIDLastSave="0" documentId="13_ncr:1_{45064503-EF1C-4AD6-852A-CF6967F5C26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H18" i="24"/>
  <c r="L16" i="24"/>
  <c r="I16" i="24"/>
  <c r="H16" i="24"/>
  <c r="L15" i="24"/>
  <c r="I15" i="24"/>
  <c r="H15" i="24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I15" i="22"/>
  <c r="B37" i="10"/>
  <c r="N28" i="10"/>
  <c r="M28" i="10"/>
  <c r="K28" i="10"/>
  <c r="G28" i="10"/>
  <c r="F28" i="10"/>
  <c r="E28" i="10"/>
  <c r="L14" i="10"/>
  <c r="I14" i="22" l="1"/>
  <c r="H15" i="22"/>
  <c r="L17" i="22"/>
  <c r="I17" i="22"/>
  <c r="H16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7" i="24"/>
  <c r="L19" i="24"/>
  <c r="L20" i="24"/>
  <c r="H14" i="24"/>
  <c r="H17" i="24"/>
  <c r="H19" i="24"/>
  <c r="H20" i="24"/>
  <c r="E30" i="24"/>
  <c r="L14" i="23"/>
  <c r="L15" i="23"/>
  <c r="L16" i="23"/>
  <c r="L17" i="23"/>
  <c r="H14" i="23"/>
  <c r="H15" i="23"/>
  <c r="H16" i="23"/>
  <c r="H1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<sst xmlns="http://schemas.openxmlformats.org/spreadsheetml/2006/main" count="202" uniqueCount="49">
  <si>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</si>
  <si>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</si>
  <si>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</si>
  <si>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</si>
  <si>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</si>
  <si>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</si>
  <si>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</si>
  <si>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</si>
  <si>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</si>
  <si>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</si>
  <si>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</si>
  <si>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</si>
  <si>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</si>
  <si>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</si>
  <si>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</si>
  <si>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</si>
  <si>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</si>
  <si>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</si>
  <si>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</si>
  <si>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</si>
  <si>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</si>
  <si>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</si>
  <si>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</si>
  <si>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</si>
  <si>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</si>
  <si>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</si>
  <si>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</si>
  <si>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</si>
  <si>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</si>
  <si>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</si>
  <si>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</si>
  <si>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</si>
  <si>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</si>
  <si>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</si>
  <si>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Sep2023-ene2024</t>
  </si>
  <si>
    <t>TALLER DE ÉTICA</t>
  </si>
  <si>
    <t>DESARROLLO SUSTENTABLE</t>
  </si>
  <si>
    <t>ESTRATEGIAS DE GESTIÓN DE SERVICICOS DE TI</t>
  </si>
  <si>
    <t>S/E</t>
  </si>
  <si>
    <t>710-A</t>
  </si>
  <si>
    <t>501-B</t>
  </si>
  <si>
    <t>501-A</t>
  </si>
  <si>
    <t>101-A</t>
  </si>
  <si>
    <t>IIND</t>
  </si>
  <si>
    <t>MARCOS CAGAL ORTIZ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</si>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</sst>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35</v>
      </c>
      <c r="B14" s="9" t="s">
        <v>21</v>
      </c>
      <c r="C14" s="9" t="s">
        <v>42</v>
      </c>
      <c r="D14" s="9" t="s">
        <v>43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92</v>
      </c>
      <c r="N14" s="21">
        <v>0.92</v>
      </c>
    </row>
    <row r="15" spans="1:14" s="11" customFormat="1" ht="25.5" x14ac:dyDescent="0.2">
      <c r="A15" s="8" t="s">
        <v>36</v>
      </c>
      <c r="B15" s="9" t="s">
        <v>21</v>
      </c>
      <c r="C15" s="9" t="s">
        <v>41</v>
      </c>
      <c r="D15" s="9" t="s">
        <v>43</v>
      </c>
      <c r="E15" s="9">
        <v>24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40</v>
      </c>
      <c r="D16" s="9" t="s">
        <v>43</v>
      </c>
      <c r="E16" s="9"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97</v>
      </c>
      <c r="N16" s="15">
        <v>0.86</v>
      </c>
    </row>
    <row r="17" spans="1:14" s="11" customFormat="1" ht="25.5" x14ac:dyDescent="0.2">
      <c r="A17" s="8" t="s">
        <v>37</v>
      </c>
      <c r="B17" s="9" t="s">
        <v>38</v>
      </c>
      <c r="C17" s="9" t="s">
        <v>39</v>
      </c>
      <c r="D17" s="9" t="s">
        <v>33</v>
      </c>
      <c r="E17" s="9">
        <v>15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69</v>
      </c>
      <c r="G28" s="17">
        <f>SUM(G14:G27)</f>
        <v>0</v>
      </c>
      <c r="H28" s="18">
        <f>SUM(F28:G28)/E28</f>
        <v>0.80232558139534882</v>
      </c>
      <c r="I28" s="17">
        <f t="shared" ref="I28" si="1">(E28-SUM(F28:G28))-K28</f>
        <v>17</v>
      </c>
      <c r="J28" s="18">
        <f t="shared" ref="J28" si="2">I28/E28</f>
        <v>0.19767441860465115</v>
      </c>
      <c r="K28" s="17">
        <f>SUM(K14:K27)</f>
        <v>0</v>
      </c>
      <c r="L28" s="18">
        <f t="shared" si="0"/>
        <v>0</v>
      </c>
      <c r="M28" s="17">
        <f>AVERAGE(M14:M27)</f>
        <v>96.333333333333329</v>
      </c>
      <c r="N28" s="19">
        <f>AVERAGE(N14:N27)</f>
        <v>0.92666666666666664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44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27</v>
      </c>
      <c r="F14" s="9">
        <v>27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 t="s">
        <v>45</v>
      </c>
      <c r="C15" s="9" t="str">
        <f>'1'!C15</f>
        <v>501-A</v>
      </c>
      <c r="D15" s="9" t="str">
        <f>'1'!D15</f>
        <v>IIND</v>
      </c>
      <c r="E15" s="9">
        <f>'1'!E15</f>
        <v>24</v>
      </c>
      <c r="F15" s="9">
        <v>23</v>
      </c>
      <c r="G15" s="9"/>
      <c r="H15" s="10">
        <f t="shared" si="0"/>
        <v>0.95833333333333337</v>
      </c>
      <c r="I15" s="9">
        <f t="shared" si="1"/>
        <v>1</v>
      </c>
      <c r="J15" s="10"/>
      <c r="K15" s="9">
        <v>0</v>
      </c>
      <c r="L15" s="10">
        <f t="shared" si="2"/>
        <v>0</v>
      </c>
      <c r="M15" s="9">
        <v>93</v>
      </c>
      <c r="N15" s="15">
        <v>0.83</v>
      </c>
    </row>
    <row r="16" spans="1:14" s="11" customFormat="1" ht="25.5" x14ac:dyDescent="0.2">
      <c r="A16" s="9" t="str">
        <f>'1'!A16</f>
        <v>DESARROLLO SUSTENTABLE</v>
      </c>
      <c r="B16" s="9" t="s">
        <v>45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/>
      <c r="K16" s="9">
        <v>0</v>
      </c>
      <c r="L16" s="10">
        <f t="shared" si="2"/>
        <v>0</v>
      </c>
      <c r="M16" s="9">
        <v>80</v>
      </c>
      <c r="N16" s="15">
        <v>0.77</v>
      </c>
    </row>
    <row r="17" spans="1:14" s="11" customFormat="1" ht="25.5" x14ac:dyDescent="0.2">
      <c r="A17" s="9" t="str">
        <f>'1'!A17</f>
        <v>ESTRATEGIAS DE GESTIÓN DE SERVICICOS DE TI</v>
      </c>
      <c r="B17" s="9" t="s">
        <v>21</v>
      </c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14</v>
      </c>
      <c r="G17" s="9"/>
      <c r="H17" s="10">
        <f t="shared" si="0"/>
        <v>0.93333333333333335</v>
      </c>
      <c r="I17" s="9">
        <f t="shared" si="1"/>
        <v>1</v>
      </c>
      <c r="J17" s="10"/>
      <c r="K17" s="9">
        <v>0</v>
      </c>
      <c r="L17" s="10">
        <f t="shared" si="2"/>
        <v>0</v>
      </c>
      <c r="M17" s="9">
        <v>92</v>
      </c>
      <c r="N17" s="15">
        <v>0.87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83</v>
      </c>
      <c r="G28" s="17">
        <f>SUM(G14:G27)</f>
        <v>0</v>
      </c>
      <c r="H28" s="18">
        <f>SUM(F28:G28)/E28</f>
        <v>0.94318181818181823</v>
      </c>
      <c r="I28" s="17">
        <f t="shared" si="1"/>
        <v>5</v>
      </c>
      <c r="J28" s="18">
        <f t="shared" ref="J28" si="3">I28/E28</f>
        <v>5.6818181818181816E-2</v>
      </c>
      <c r="K28" s="17">
        <f>SUM(K14:K27)</f>
        <v>0</v>
      </c>
      <c r="L28" s="18">
        <f t="shared" si="2"/>
        <v>0</v>
      </c>
      <c r="M28" s="17">
        <f>AVERAGE(M14:M27)</f>
        <v>88.333333333333329</v>
      </c>
      <c r="N28" s="19">
        <f>AVERAGE(N14:N27)</f>
        <v>0.82333333333333336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5" zoomScaleNormal="9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24</v>
      </c>
      <c r="G14" s="9"/>
      <c r="H14" s="10">
        <f t="shared" ref="H14:H17" si="0">F14/E14</f>
        <v>0.96</v>
      </c>
      <c r="I14" s="9">
        <f t="shared" ref="I14:I28" si="1">(E14-SUM(F14:G14))-K14</f>
        <v>1</v>
      </c>
      <c r="J14" s="10"/>
      <c r="K14" s="9">
        <v>0</v>
      </c>
      <c r="L14" s="10">
        <f t="shared" ref="L14:L28" si="2">K14/E14</f>
        <v>0</v>
      </c>
      <c r="M14" s="9">
        <v>88</v>
      </c>
      <c r="N14" s="15">
        <v>0.52</v>
      </c>
    </row>
    <row r="15" spans="1:14" s="11" customFormat="1" ht="25.5" x14ac:dyDescent="0.2">
      <c r="A15" s="9" t="str">
        <f>'1'!A15</f>
        <v>DESARROLLO SUSTENTABLE</v>
      </c>
      <c r="B15" s="9" t="s">
        <v>46</v>
      </c>
      <c r="C15" s="9" t="str">
        <f>'1'!C15</f>
        <v>501-A</v>
      </c>
      <c r="D15" s="9" t="str">
        <f>'1'!D15</f>
        <v>IIND</v>
      </c>
      <c r="E15" s="9">
        <f>'1'!E15</f>
        <v>24</v>
      </c>
      <c r="F15" s="9">
        <v>22</v>
      </c>
      <c r="G15" s="9"/>
      <c r="H15" s="10">
        <f t="shared" si="0"/>
        <v>0.91666666666666663</v>
      </c>
      <c r="I15" s="9">
        <f t="shared" si="1"/>
        <v>2</v>
      </c>
      <c r="J15" s="10"/>
      <c r="K15" s="9">
        <v>0</v>
      </c>
      <c r="L15" s="10">
        <f t="shared" si="2"/>
        <v>0</v>
      </c>
      <c r="M15" s="9">
        <v>91</v>
      </c>
      <c r="N15" s="15">
        <v>0.83</v>
      </c>
    </row>
    <row r="16" spans="1:14" s="11" customFormat="1" ht="25.5" x14ac:dyDescent="0.2">
      <c r="A16" s="9" t="str">
        <f>'1'!A16</f>
        <v>DESARROLLO SUSTENTABLE</v>
      </c>
      <c r="B16" s="9" t="s">
        <v>46</v>
      </c>
      <c r="C16" s="9" t="str">
        <f>'1'!C16</f>
        <v>501-B</v>
      </c>
      <c r="D16" s="9" t="str">
        <f>'1'!D16</f>
        <v>IIND</v>
      </c>
      <c r="E16" s="9">
        <f>'1'!E16</f>
        <v>22</v>
      </c>
      <c r="F16" s="9">
        <v>17</v>
      </c>
      <c r="G16" s="9"/>
      <c r="H16" s="10">
        <f t="shared" si="0"/>
        <v>0.77272727272727271</v>
      </c>
      <c r="I16" s="9">
        <f t="shared" si="1"/>
        <v>5</v>
      </c>
      <c r="J16" s="10"/>
      <c r="K16" s="9">
        <v>0</v>
      </c>
      <c r="L16" s="10">
        <f t="shared" si="2"/>
        <v>0</v>
      </c>
      <c r="M16" s="9">
        <v>76</v>
      </c>
      <c r="N16" s="15">
        <v>0.77</v>
      </c>
    </row>
    <row r="17" spans="1:14" s="11" customFormat="1" ht="25.5" x14ac:dyDescent="0.2">
      <c r="A17" s="9" t="str">
        <f>'1'!A17</f>
        <v>ESTRATEGIAS DE GESTIÓN DE SERVICICOS DE TI</v>
      </c>
      <c r="B17" s="9" t="s">
        <v>45</v>
      </c>
      <c r="C17" s="9" t="str">
        <f>'1'!C17</f>
        <v>710-A</v>
      </c>
      <c r="D17" s="9" t="str">
        <f>'1'!D17</f>
        <v>IINF</v>
      </c>
      <c r="E17" s="9">
        <f>'1'!E17</f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/>
      <c r="K17" s="9">
        <v>0</v>
      </c>
      <c r="L17" s="10">
        <f t="shared" si="2"/>
        <v>0</v>
      </c>
      <c r="M17" s="9">
        <v>75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75</v>
      </c>
      <c r="G28" s="17">
        <f>SUM(G14:G27)</f>
        <v>0</v>
      </c>
      <c r="H28" s="18">
        <f>SUM(F28:G28)/E28</f>
        <v>0.87209302325581395</v>
      </c>
      <c r="I28" s="17">
        <f t="shared" si="1"/>
        <v>11</v>
      </c>
      <c r="J28" s="18">
        <f t="shared" ref="J28" si="3">I28/E28</f>
        <v>0.12790697674418605</v>
      </c>
      <c r="K28" s="17">
        <f>SUM(K14:K27)</f>
        <v>0</v>
      </c>
      <c r="L28" s="18">
        <f t="shared" si="2"/>
        <v>0</v>
      </c>
      <c r="M28" s="17">
        <f>AVERAGE(M14:M27)</f>
        <v>82.5</v>
      </c>
      <c r="N28" s="19">
        <f>AVERAGE(N14:N27)</f>
        <v>0.71250000000000002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35</v>
      </c>
      <c r="B14" s="9" t="s">
        <v>46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>
        <f t="shared" ref="H14:H29" si="0">F14/E14</f>
        <v>1</v>
      </c>
      <c r="I14" s="9">
        <f t="shared" ref="I14:I30" si="1">(E14-SUM(F14:G14))-K14</f>
        <v>0</v>
      </c>
      <c r="J14" s="10"/>
      <c r="K14" s="9">
        <v>0</v>
      </c>
      <c r="L14" s="10">
        <f t="shared" ref="L14:L30" si="2">K14/E14</f>
        <v>0</v>
      </c>
      <c r="M14" s="9">
        <v>87</v>
      </c>
      <c r="N14" s="15">
        <v>0.6</v>
      </c>
    </row>
    <row r="15" spans="1:14" s="11" customFormat="1" ht="25.5" x14ac:dyDescent="0.2">
      <c r="A15" s="9" t="s">
        <v>35</v>
      </c>
      <c r="B15" s="9" t="s">
        <v>47</v>
      </c>
      <c r="C15" s="9" t="s">
        <v>42</v>
      </c>
      <c r="D15" s="9" t="s">
        <v>43</v>
      </c>
      <c r="E15" s="9">
        <v>25</v>
      </c>
      <c r="F15" s="9">
        <v>25</v>
      </c>
      <c r="G15" s="9"/>
      <c r="H15" s="10">
        <f t="shared" si="0"/>
        <v>1</v>
      </c>
      <c r="I15" s="9">
        <f t="shared" si="1"/>
        <v>0</v>
      </c>
      <c r="J15" s="10"/>
      <c r="K15" s="9">
        <v>0</v>
      </c>
      <c r="L15" s="10">
        <f t="shared" si="2"/>
        <v>0</v>
      </c>
      <c r="M15" s="9">
        <v>94</v>
      </c>
      <c r="N15" s="15">
        <v>0.72</v>
      </c>
    </row>
    <row r="16" spans="1:14" s="11" customFormat="1" ht="25.5" x14ac:dyDescent="0.2">
      <c r="A16" s="9" t="s">
        <v>36</v>
      </c>
      <c r="B16" s="9" t="s">
        <v>47</v>
      </c>
      <c r="C16" s="9" t="s">
        <v>41</v>
      </c>
      <c r="D16" s="9" t="s">
        <v>43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/>
      <c r="K16" s="9">
        <v>0</v>
      </c>
      <c r="L16" s="10">
        <f t="shared" si="2"/>
        <v>0</v>
      </c>
      <c r="M16" s="9">
        <v>84</v>
      </c>
      <c r="N16" s="15">
        <v>0.75</v>
      </c>
    </row>
    <row r="17" spans="1:14" s="11" customFormat="1" ht="25.5" x14ac:dyDescent="0.2">
      <c r="A17" s="9" t="str">
        <f>'1'!A15</f>
        <v>DESARROLLO SUSTENTABLE</v>
      </c>
      <c r="B17" s="9" t="s">
        <v>48</v>
      </c>
      <c r="C17" s="9" t="str">
        <f>'1'!C15</f>
        <v>501-A</v>
      </c>
      <c r="D17" s="9" t="str">
        <f>'1'!D15</f>
        <v>IIND</v>
      </c>
      <c r="E17" s="9">
        <f>'1'!E15</f>
        <v>24</v>
      </c>
      <c r="F17" s="9">
        <v>22</v>
      </c>
      <c r="G17" s="9"/>
      <c r="H17" s="10">
        <f t="shared" si="0"/>
        <v>0.91666666666666663</v>
      </c>
      <c r="I17" s="9">
        <f t="shared" si="1"/>
        <v>2</v>
      </c>
      <c r="J17" s="10"/>
      <c r="K17" s="9">
        <v>0</v>
      </c>
      <c r="L17" s="10">
        <f t="shared" si="2"/>
        <v>0</v>
      </c>
      <c r="M17" s="9">
        <v>88</v>
      </c>
      <c r="N17" s="15">
        <v>0.92</v>
      </c>
    </row>
    <row r="18" spans="1:14" s="11" customFormat="1" ht="25.5" x14ac:dyDescent="0.2">
      <c r="A18" s="9" t="s">
        <v>36</v>
      </c>
      <c r="B18" s="9" t="s">
        <v>47</v>
      </c>
      <c r="C18" s="9" t="s">
        <v>40</v>
      </c>
      <c r="D18" s="9" t="s">
        <v>43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/>
      <c r="K18" s="9">
        <v>0</v>
      </c>
      <c r="L18" s="10">
        <f t="shared" si="2"/>
        <v>0</v>
      </c>
      <c r="M18" s="9">
        <v>79</v>
      </c>
      <c r="N18" s="15">
        <v>0.73</v>
      </c>
    </row>
    <row r="19" spans="1:14" s="11" customFormat="1" ht="25.5" x14ac:dyDescent="0.2">
      <c r="A19" s="9" t="str">
        <f>'1'!A16</f>
        <v>DESARROLLO SUSTENTABLE</v>
      </c>
      <c r="B19" s="9" t="s">
        <v>48</v>
      </c>
      <c r="C19" s="9" t="str">
        <f>'1'!C16</f>
        <v>501-B</v>
      </c>
      <c r="D19" s="9" t="str">
        <f>'1'!D16</f>
        <v>IIND</v>
      </c>
      <c r="E19" s="9">
        <f>'1'!E16</f>
        <v>22</v>
      </c>
      <c r="F19" s="9">
        <v>22</v>
      </c>
      <c r="G19" s="9"/>
      <c r="H19" s="10">
        <f t="shared" si="0"/>
        <v>1</v>
      </c>
      <c r="I19" s="9">
        <f t="shared" si="1"/>
        <v>0</v>
      </c>
      <c r="J19" s="10"/>
      <c r="K19" s="9">
        <v>0</v>
      </c>
      <c r="L19" s="10">
        <f t="shared" si="2"/>
        <v>0</v>
      </c>
      <c r="M19" s="9">
        <v>94</v>
      </c>
      <c r="N19" s="15">
        <v>0.73</v>
      </c>
    </row>
    <row r="20" spans="1:14" s="11" customFormat="1" ht="25.5" x14ac:dyDescent="0.2">
      <c r="A20" s="9" t="str">
        <f>'1'!A17</f>
        <v>ESTRATEGIAS DE GESTIÓN DE SERVICICOS DE TI</v>
      </c>
      <c r="B20" s="9" t="s">
        <v>46</v>
      </c>
      <c r="C20" s="9" t="str">
        <f>'1'!C17</f>
        <v>710-A</v>
      </c>
      <c r="D20" s="9" t="str">
        <f>'1'!D17</f>
        <v>IINF</v>
      </c>
      <c r="E20" s="9">
        <f>'1'!E17</f>
        <v>15</v>
      </c>
      <c r="F20" s="9">
        <v>14</v>
      </c>
      <c r="G20" s="9"/>
      <c r="H20" s="10">
        <f t="shared" si="0"/>
        <v>0.93333333333333335</v>
      </c>
      <c r="I20" s="9">
        <f t="shared" si="1"/>
        <v>1</v>
      </c>
      <c r="J20" s="10"/>
      <c r="K20" s="9">
        <v>0</v>
      </c>
      <c r="L20" s="10">
        <f t="shared" si="2"/>
        <v>0</v>
      </c>
      <c r="M20" s="9">
        <v>88</v>
      </c>
      <c r="N20" s="15">
        <v>0.67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157</v>
      </c>
      <c r="F30" s="17">
        <f>SUM(F14:F29)</f>
        <v>149</v>
      </c>
      <c r="G30" s="17">
        <f>SUM(G14:G29)</f>
        <v>0</v>
      </c>
      <c r="H30" s="18">
        <f>SUM(F30:G30)/E30</f>
        <v>0.94904458598726116</v>
      </c>
      <c r="I30" s="17">
        <f t="shared" si="1"/>
        <v>8</v>
      </c>
      <c r="J30" s="18">
        <f t="shared" ref="J20:J30" si="3">I30/E30</f>
        <v>5.0955414012738856E-2</v>
      </c>
      <c r="K30" s="17">
        <f>SUM(K14:K29)</f>
        <v>0</v>
      </c>
      <c r="L30" s="18">
        <f t="shared" si="2"/>
        <v>0</v>
      </c>
      <c r="M30" s="17">
        <f>AVERAGE(M14:M29)</f>
        <v>87.714285714285708</v>
      </c>
      <c r="N30" s="19">
        <f>AVERAGE(N14:N29)</f>
        <v>0.73142857142857132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GUADALUPE ZETINA CRUZ</v>
      </c>
      <c r="C39" s="23"/>
      <c r="D39" s="23"/>
      <c r="E39" s="13"/>
      <c r="F39" s="13"/>
      <c r="G39" s="23" t="str">
        <f>'1'!G37</f>
        <v>MARCOS CAGAL ORTIZ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Sep2023-ene2024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ÉTICA</v>
      </c>
      <c r="B14" s="9"/>
      <c r="C14" s="9" t="str">
        <f>'1'!C14</f>
        <v>101-A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24</v>
      </c>
      <c r="F15" s="9"/>
      <c r="G15" s="9"/>
      <c r="H15" s="10">
        <f t="shared" ref="H15:H27" si="3">(F15+G15)/E15</f>
        <v>0</v>
      </c>
      <c r="I15" s="9">
        <f t="shared" si="0"/>
        <v>24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SUSTENTABLE</v>
      </c>
      <c r="B16" s="9"/>
      <c r="C16" s="9" t="str">
        <f>'1'!C16</f>
        <v>501-B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ESTRATEGIAS DE GESTIÓN DE SERVICICOS DE TI</v>
      </c>
      <c r="B17" s="9"/>
      <c r="C17" s="9" t="str">
        <f>'1'!C17</f>
        <v>710-A</v>
      </c>
      <c r="D17" s="9" t="str">
        <f>'1'!D17</f>
        <v>IINF</v>
      </c>
      <c r="E17" s="9">
        <f>'1'!E17</f>
        <v>15</v>
      </c>
      <c r="F17" s="9"/>
      <c r="G17" s="9"/>
      <c r="H17" s="10">
        <f t="shared" si="3"/>
        <v>0</v>
      </c>
      <c r="I17" s="9">
        <f t="shared" si="0"/>
        <v>15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2024-01-03T22:38:07Z</dcterms:modified>
  <cp:category/>
  <cp:contentStatus/>
</cp:coreProperties>
</file>